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/>
  <mc:AlternateContent xmlns:mc="http://schemas.openxmlformats.org/markup-compatibility/2006">
    <mc:Choice Requires="x15">
      <x15ac:absPath xmlns:x15ac="http://schemas.microsoft.com/office/spreadsheetml/2010/11/ac" url="C:\Users\skarpichova\Desktop\BD Mlýnská_VŘ stavba\"/>
    </mc:Choice>
  </mc:AlternateContent>
  <xr:revisionPtr revIDLastSave="0" documentId="13_ncr:1_{E113304A-AFB8-40F3-9EF5-F92B741E4A4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SO01 - 01 - Novostavba by..." sheetId="2" r:id="rId2"/>
    <sheet name="SO01 - 02.1 - Elektro - s..." sheetId="3" r:id="rId3"/>
    <sheet name="SO01 - 02.2 - Elektro - h..." sheetId="4" r:id="rId4"/>
    <sheet name="SO01 - 02.3 - Elektro - s..." sheetId="5" r:id="rId5"/>
    <sheet name="SO01 - 06 - VZT" sheetId="6" r:id="rId6"/>
    <sheet name="SO01 - 07 - MaR" sheetId="7" r:id="rId7"/>
    <sheet name="SO01 03-1 - ZTI" sheetId="8" r:id="rId8"/>
    <sheet name="SO01 04-1 - Vytápění" sheetId="9" r:id="rId9"/>
    <sheet name="SO01-05-1 - Plyn" sheetId="10" r:id="rId10"/>
    <sheet name="SO02 - 01 - Zpevněné plochy" sheetId="11" r:id="rId11"/>
    <sheet name="SO02 - 02 - IO 01 - Přípo..." sheetId="12" r:id="rId12"/>
    <sheet name="SO02 - 03 - IO 02 - Přípo..." sheetId="13" r:id="rId13"/>
    <sheet name="SO02 - 04 - IO 03 - Přípo..." sheetId="14" r:id="rId14"/>
    <sheet name="SO02 - 05 - IO 04 - Přípo..." sheetId="15" r:id="rId15"/>
    <sheet name="SO02 - 06 - IO 05 - Venko..." sheetId="16" r:id="rId16"/>
    <sheet name="SO03 - Přístřešek na jízd..." sheetId="17" r:id="rId17"/>
    <sheet name="00 - VRNY" sheetId="18" r:id="rId18"/>
    <sheet name="Pokyny pro vyplnění" sheetId="19" r:id="rId19"/>
  </sheets>
  <definedNames>
    <definedName name="_xlnm._FilterDatabase" localSheetId="17" hidden="1">'00 - VRNY'!$C$82:$K$90</definedName>
    <definedName name="_xlnm._FilterDatabase" localSheetId="1" hidden="1">'SO01 - 01 - Novostavba by...'!$C$113:$K$404</definedName>
    <definedName name="_xlnm._FilterDatabase" localSheetId="2" hidden="1">'SO01 - 02.1 - Elektro - s...'!$C$91:$K$162</definedName>
    <definedName name="_xlnm._FilterDatabase" localSheetId="3" hidden="1">'SO01 - 02.2 - Elektro - h...'!$C$86:$K$114</definedName>
    <definedName name="_xlnm._FilterDatabase" localSheetId="4" hidden="1">'SO01 - 02.3 - Elektro - s...'!$C$91:$K$126</definedName>
    <definedName name="_xlnm._FilterDatabase" localSheetId="5" hidden="1">'SO01 - 06 - VZT'!$C$91:$K$132</definedName>
    <definedName name="_xlnm._FilterDatabase" localSheetId="6" hidden="1">'SO01 - 07 - MaR'!$C$95:$K$167</definedName>
    <definedName name="_xlnm._FilterDatabase" localSheetId="7" hidden="1">'SO01 03-1 - ZTI'!$C$97:$K$217</definedName>
    <definedName name="_xlnm._FilterDatabase" localSheetId="8" hidden="1">'SO01 04-1 - Vytápění'!$C$95:$K$178</definedName>
    <definedName name="_xlnm._FilterDatabase" localSheetId="9" hidden="1">'SO01-05-1 - Plyn'!$C$91:$K$120</definedName>
    <definedName name="_xlnm._FilterDatabase" localSheetId="10" hidden="1">'SO02 - 01 - Zpevněné plochy'!$C$92:$K$166</definedName>
    <definedName name="_xlnm._FilterDatabase" localSheetId="11" hidden="1">'SO02 - 02 - IO 01 - Přípo...'!$C$88:$K$117</definedName>
    <definedName name="_xlnm._FilterDatabase" localSheetId="12" hidden="1">'SO02 - 03 - IO 02 - Přípo...'!$C$90:$K$135</definedName>
    <definedName name="_xlnm._FilterDatabase" localSheetId="13" hidden="1">'SO02 - 04 - IO 03 - Přípo...'!$C$90:$K$110</definedName>
    <definedName name="_xlnm._FilterDatabase" localSheetId="14" hidden="1">'SO02 - 05 - IO 04 - Přípo...'!$C$91:$K$128</definedName>
    <definedName name="_xlnm._FilterDatabase" localSheetId="15" hidden="1">'SO02 - 06 - IO 05 - Venko...'!$C$91:$K$143</definedName>
    <definedName name="_xlnm._FilterDatabase" localSheetId="16" hidden="1">'SO03 - Přístřešek na jízd...'!$C$86:$K$111</definedName>
    <definedName name="_xlnm.Print_Titles" localSheetId="17">'00 - VRNY'!$82:$82</definedName>
    <definedName name="_xlnm.Print_Titles" localSheetId="0">'Rekapitulace stavby'!$52:$52</definedName>
    <definedName name="_xlnm.Print_Titles" localSheetId="1">'SO01 - 01 - Novostavba by...'!$113:$113</definedName>
    <definedName name="_xlnm.Print_Titles" localSheetId="2">'SO01 - 02.1 - Elektro - s...'!$91:$91</definedName>
    <definedName name="_xlnm.Print_Titles" localSheetId="3">'SO01 - 02.2 - Elektro - h...'!$86:$86</definedName>
    <definedName name="_xlnm.Print_Titles" localSheetId="4">'SO01 - 02.3 - Elektro - s...'!$91:$91</definedName>
    <definedName name="_xlnm.Print_Titles" localSheetId="5">'SO01 - 06 - VZT'!$91:$91</definedName>
    <definedName name="_xlnm.Print_Titles" localSheetId="6">'SO01 - 07 - MaR'!$95:$95</definedName>
    <definedName name="_xlnm.Print_Titles" localSheetId="7">'SO01 03-1 - ZTI'!$97:$97</definedName>
    <definedName name="_xlnm.Print_Titles" localSheetId="8">'SO01 04-1 - Vytápění'!$95:$95</definedName>
    <definedName name="_xlnm.Print_Titles" localSheetId="9">'SO01-05-1 - Plyn'!$91:$91</definedName>
    <definedName name="_xlnm.Print_Titles" localSheetId="10">'SO02 - 01 - Zpevněné plochy'!$92:$92</definedName>
    <definedName name="_xlnm.Print_Titles" localSheetId="11">'SO02 - 02 - IO 01 - Přípo...'!$88:$88</definedName>
    <definedName name="_xlnm.Print_Titles" localSheetId="12">'SO02 - 03 - IO 02 - Přípo...'!$90:$90</definedName>
    <definedName name="_xlnm.Print_Titles" localSheetId="13">'SO02 - 04 - IO 03 - Přípo...'!$90:$90</definedName>
    <definedName name="_xlnm.Print_Titles" localSheetId="14">'SO02 - 05 - IO 04 - Přípo...'!$91:$91</definedName>
    <definedName name="_xlnm.Print_Titles" localSheetId="15">'SO02 - 06 - IO 05 - Venko...'!$91:$91</definedName>
    <definedName name="_xlnm.Print_Titles" localSheetId="16">'SO03 - Přístřešek na jízd...'!$86:$86</definedName>
    <definedName name="_xlnm.Print_Area" localSheetId="17">'00 - VRNY'!$C$4:$J$39,'00 - VRNY'!$C$45:$J$64,'00 - VRNY'!$C$70:$K$90</definedName>
    <definedName name="_xlnm.Print_Area" localSheetId="18">'Pokyny pro vyplnění'!$B$2:$K$71,'Pokyny pro vyplnění'!$B$74:$K$118,'Pokyny pro vyplnění'!$B$121:$K$190,'Pokyny pro vyplnění'!$B$198:$K$218</definedName>
    <definedName name="_xlnm.Print_Area" localSheetId="0">'Rekapitulace stavby'!$D$4:$AO$36,'Rekapitulace stavby'!$C$42:$AQ$74</definedName>
    <definedName name="_xlnm.Print_Area" localSheetId="1">'SO01 - 01 - Novostavba by...'!$C$4:$J$41,'SO01 - 01 - Novostavba by...'!$C$47:$J$93,'SO01 - 01 - Novostavba by...'!$C$99:$K$404</definedName>
    <definedName name="_xlnm.Print_Area" localSheetId="2">'SO01 - 02.1 - Elektro - s...'!$C$4:$J$41,'SO01 - 02.1 - Elektro - s...'!$C$47:$J$71,'SO01 - 02.1 - Elektro - s...'!$C$77:$K$162</definedName>
    <definedName name="_xlnm.Print_Area" localSheetId="3">'SO01 - 02.2 - Elektro - h...'!$C$4:$J$41,'SO01 - 02.2 - Elektro - h...'!$C$47:$J$66,'SO01 - 02.2 - Elektro - h...'!$C$72:$K$114</definedName>
    <definedName name="_xlnm.Print_Area" localSheetId="4">'SO01 - 02.3 - Elektro - s...'!$C$4:$J$41,'SO01 - 02.3 - Elektro - s...'!$C$47:$J$71,'SO01 - 02.3 - Elektro - s...'!$C$77:$K$126</definedName>
    <definedName name="_xlnm.Print_Area" localSheetId="5">'SO01 - 06 - VZT'!$C$4:$J$41,'SO01 - 06 - VZT'!$C$47:$J$71,'SO01 - 06 - VZT'!$C$77:$K$132</definedName>
    <definedName name="_xlnm.Print_Area" localSheetId="6">'SO01 - 07 - MaR'!$C$4:$J$41,'SO01 - 07 - MaR'!$C$47:$J$75,'SO01 - 07 - MaR'!$C$81:$K$167</definedName>
    <definedName name="_xlnm.Print_Area" localSheetId="7">'SO01 03-1 - ZTI'!$C$4:$J$41,'SO01 03-1 - ZTI'!$C$47:$J$77,'SO01 03-1 - ZTI'!$C$83:$K$217</definedName>
    <definedName name="_xlnm.Print_Area" localSheetId="8">'SO01 04-1 - Vytápění'!$C$4:$J$41,'SO01 04-1 - Vytápění'!$C$47:$J$75,'SO01 04-1 - Vytápění'!$C$81:$K$178</definedName>
    <definedName name="_xlnm.Print_Area" localSheetId="9">'SO01-05-1 - Plyn'!$C$4:$J$41,'SO01-05-1 - Plyn'!$C$47:$J$71,'SO01-05-1 - Plyn'!$C$77:$K$120</definedName>
    <definedName name="_xlnm.Print_Area" localSheetId="10">'SO02 - 01 - Zpevněné plochy'!$C$4:$J$41,'SO02 - 01 - Zpevněné plochy'!$C$47:$J$72,'SO02 - 01 - Zpevněné plochy'!$C$78:$K$166</definedName>
    <definedName name="_xlnm.Print_Area" localSheetId="11">'SO02 - 02 - IO 01 - Přípo...'!$C$4:$J$41,'SO02 - 02 - IO 01 - Přípo...'!$C$47:$J$68,'SO02 - 02 - IO 01 - Přípo...'!$C$74:$K$117</definedName>
    <definedName name="_xlnm.Print_Area" localSheetId="12">'SO02 - 03 - IO 02 - Přípo...'!$C$4:$J$41,'SO02 - 03 - IO 02 - Přípo...'!$C$47:$J$70,'SO02 - 03 - IO 02 - Přípo...'!$C$76:$K$135</definedName>
    <definedName name="_xlnm.Print_Area" localSheetId="13">'SO02 - 04 - IO 03 - Přípo...'!$C$4:$J$41,'SO02 - 04 - IO 03 - Přípo...'!$C$47:$J$70,'SO02 - 04 - IO 03 - Přípo...'!$C$76:$K$110</definedName>
    <definedName name="_xlnm.Print_Area" localSheetId="14">'SO02 - 05 - IO 04 - Přípo...'!$C$4:$J$41,'SO02 - 05 - IO 04 - Přípo...'!$C$47:$J$71,'SO02 - 05 - IO 04 - Přípo...'!$C$77:$K$128</definedName>
    <definedName name="_xlnm.Print_Area" localSheetId="15">'SO02 - 06 - IO 05 - Venko...'!$C$4:$J$41,'SO02 - 06 - IO 05 - Venko...'!$C$47:$J$71,'SO02 - 06 - IO 05 - Venko...'!$C$77:$K$143</definedName>
    <definedName name="_xlnm.Print_Area" localSheetId="16">'SO03 - Přístřešek na jízd...'!$C$4:$J$39,'SO03 - Přístřešek na jízd...'!$C$45:$J$68,'SO03 - Přístřešek na jízd...'!$C$74:$K$111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7" i="18" l="1"/>
  <c r="J36" i="18"/>
  <c r="AY73" i="1"/>
  <c r="J35" i="18"/>
  <c r="AX73" i="1" s="1"/>
  <c r="BI90" i="18"/>
  <c r="BH90" i="18"/>
  <c r="BG90" i="18"/>
  <c r="F35" i="18" s="1"/>
  <c r="BB73" i="1" s="1"/>
  <c r="BE90" i="18"/>
  <c r="T90" i="18"/>
  <c r="T89" i="18" s="1"/>
  <c r="R90" i="18"/>
  <c r="R89" i="18"/>
  <c r="P90" i="18"/>
  <c r="P89" i="18"/>
  <c r="BK90" i="18"/>
  <c r="BK89" i="18"/>
  <c r="J89" i="18" s="1"/>
  <c r="J63" i="18" s="1"/>
  <c r="J90" i="18"/>
  <c r="BF90" i="18"/>
  <c r="BI88" i="18"/>
  <c r="BH88" i="18"/>
  <c r="BG88" i="18"/>
  <c r="BE88" i="18"/>
  <c r="T88" i="18"/>
  <c r="T87" i="18" s="1"/>
  <c r="R88" i="18"/>
  <c r="R87" i="18"/>
  <c r="P88" i="18"/>
  <c r="P87" i="18" s="1"/>
  <c r="BK88" i="18"/>
  <c r="BK87" i="18"/>
  <c r="J87" i="18" s="1"/>
  <c r="J62" i="18" s="1"/>
  <c r="J88" i="18"/>
  <c r="BF88" i="18" s="1"/>
  <c r="BI86" i="18"/>
  <c r="F37" i="18"/>
  <c r="BD73" i="1" s="1"/>
  <c r="BH86" i="18"/>
  <c r="BG86" i="18"/>
  <c r="BE86" i="18"/>
  <c r="T86" i="18"/>
  <c r="T85" i="18"/>
  <c r="R86" i="18"/>
  <c r="R85" i="18" s="1"/>
  <c r="P86" i="18"/>
  <c r="P85" i="18"/>
  <c r="P84" i="18" s="1"/>
  <c r="P83" i="18" s="1"/>
  <c r="AU73" i="1" s="1"/>
  <c r="BK86" i="18"/>
  <c r="BK85" i="18" s="1"/>
  <c r="J86" i="18"/>
  <c r="BF86" i="18"/>
  <c r="J34" i="18"/>
  <c r="AW73" i="1" s="1"/>
  <c r="J79" i="18"/>
  <c r="F79" i="18"/>
  <c r="F77" i="18"/>
  <c r="E75" i="18"/>
  <c r="J54" i="18"/>
  <c r="F54" i="18"/>
  <c r="F52" i="18"/>
  <c r="E50" i="18"/>
  <c r="J24" i="18"/>
  <c r="E24" i="18"/>
  <c r="J23" i="18"/>
  <c r="J18" i="18"/>
  <c r="E18" i="18"/>
  <c r="J17" i="18"/>
  <c r="J12" i="18"/>
  <c r="J77" i="18" s="1"/>
  <c r="E7" i="18"/>
  <c r="J37" i="17"/>
  <c r="J36" i="17"/>
  <c r="AY72" i="1" s="1"/>
  <c r="J35" i="17"/>
  <c r="AX72" i="1"/>
  <c r="BI111" i="17"/>
  <c r="BH111" i="17"/>
  <c r="BG111" i="17"/>
  <c r="BE111" i="17"/>
  <c r="T111" i="17"/>
  <c r="R111" i="17"/>
  <c r="P111" i="17"/>
  <c r="BK111" i="17"/>
  <c r="J111" i="17"/>
  <c r="BF111" i="17" s="1"/>
  <c r="BI110" i="17"/>
  <c r="BH110" i="17"/>
  <c r="BG110" i="17"/>
  <c r="BE110" i="17"/>
  <c r="T110" i="17"/>
  <c r="R110" i="17"/>
  <c r="P110" i="17"/>
  <c r="BK110" i="17"/>
  <c r="J110" i="17"/>
  <c r="BF110" i="17"/>
  <c r="BI109" i="17"/>
  <c r="BH109" i="17"/>
  <c r="BG109" i="17"/>
  <c r="BE109" i="17"/>
  <c r="T109" i="17"/>
  <c r="R109" i="17"/>
  <c r="P109" i="17"/>
  <c r="BK109" i="17"/>
  <c r="J109" i="17"/>
  <c r="BF109" i="17" s="1"/>
  <c r="BI108" i="17"/>
  <c r="BH108" i="17"/>
  <c r="BG108" i="17"/>
  <c r="BE108" i="17"/>
  <c r="AV72" i="1" s="1"/>
  <c r="T108" i="17"/>
  <c r="R108" i="17"/>
  <c r="P108" i="17"/>
  <c r="BK108" i="17"/>
  <c r="J108" i="17"/>
  <c r="BF108" i="17"/>
  <c r="BI107" i="17"/>
  <c r="BH107" i="17"/>
  <c r="BG107" i="17"/>
  <c r="BE107" i="17"/>
  <c r="T107" i="17"/>
  <c r="R107" i="17"/>
  <c r="P107" i="17"/>
  <c r="BK107" i="17"/>
  <c r="J107" i="17"/>
  <c r="BF107" i="17" s="1"/>
  <c r="BI106" i="17"/>
  <c r="BH106" i="17"/>
  <c r="BG106" i="17"/>
  <c r="BE106" i="17"/>
  <c r="T106" i="17"/>
  <c r="R106" i="17"/>
  <c r="P106" i="17"/>
  <c r="BK106" i="17"/>
  <c r="J106" i="17"/>
  <c r="BF106" i="17" s="1"/>
  <c r="BI105" i="17"/>
  <c r="BH105" i="17"/>
  <c r="BG105" i="17"/>
  <c r="BE105" i="17"/>
  <c r="T105" i="17"/>
  <c r="R105" i="17"/>
  <c r="P105" i="17"/>
  <c r="BK105" i="17"/>
  <c r="J105" i="17"/>
  <c r="BF105" i="17" s="1"/>
  <c r="BI104" i="17"/>
  <c r="BH104" i="17"/>
  <c r="BG104" i="17"/>
  <c r="BE104" i="17"/>
  <c r="T104" i="17"/>
  <c r="R104" i="17"/>
  <c r="P104" i="17"/>
  <c r="BK104" i="17"/>
  <c r="J104" i="17"/>
  <c r="BF104" i="17" s="1"/>
  <c r="BI101" i="17"/>
  <c r="BH101" i="17"/>
  <c r="BG101" i="17"/>
  <c r="BE101" i="17"/>
  <c r="T101" i="17"/>
  <c r="T100" i="17" s="1"/>
  <c r="R101" i="17"/>
  <c r="R100" i="17"/>
  <c r="P101" i="17"/>
  <c r="P100" i="17" s="1"/>
  <c r="BK101" i="17"/>
  <c r="BK100" i="17"/>
  <c r="J100" i="17"/>
  <c r="J65" i="17" s="1"/>
  <c r="J101" i="17"/>
  <c r="BF101" i="17" s="1"/>
  <c r="BI99" i="17"/>
  <c r="BH99" i="17"/>
  <c r="BG99" i="17"/>
  <c r="BE99" i="17"/>
  <c r="T99" i="17"/>
  <c r="T98" i="17" s="1"/>
  <c r="R99" i="17"/>
  <c r="R98" i="17"/>
  <c r="P99" i="17"/>
  <c r="P98" i="17" s="1"/>
  <c r="BK99" i="17"/>
  <c r="BK98" i="17"/>
  <c r="J98" i="17"/>
  <c r="J64" i="17" s="1"/>
  <c r="J99" i="17"/>
  <c r="BF99" i="17" s="1"/>
  <c r="BI97" i="17"/>
  <c r="BH97" i="17"/>
  <c r="BG97" i="17"/>
  <c r="BE97" i="17"/>
  <c r="T97" i="17"/>
  <c r="T96" i="17" s="1"/>
  <c r="R97" i="17"/>
  <c r="R96" i="17"/>
  <c r="P97" i="17"/>
  <c r="P96" i="17" s="1"/>
  <c r="BK97" i="17"/>
  <c r="BK96" i="17"/>
  <c r="J96" i="17"/>
  <c r="J63" i="17" s="1"/>
  <c r="J97" i="17"/>
  <c r="BF97" i="17" s="1"/>
  <c r="BI95" i="17"/>
  <c r="BH95" i="17"/>
  <c r="BG95" i="17"/>
  <c r="BE95" i="17"/>
  <c r="T95" i="17"/>
  <c r="T94" i="17" s="1"/>
  <c r="R95" i="17"/>
  <c r="R94" i="17"/>
  <c r="P95" i="17"/>
  <c r="P94" i="17" s="1"/>
  <c r="BK95" i="17"/>
  <c r="BK94" i="17"/>
  <c r="J94" i="17"/>
  <c r="J62" i="17" s="1"/>
  <c r="J95" i="17"/>
  <c r="BF95" i="17"/>
  <c r="BI93" i="17"/>
  <c r="BH93" i="17"/>
  <c r="BG93" i="17"/>
  <c r="BE93" i="17"/>
  <c r="T93" i="17"/>
  <c r="R93" i="17"/>
  <c r="P93" i="17"/>
  <c r="BK93" i="17"/>
  <c r="J93" i="17"/>
  <c r="BF93" i="17" s="1"/>
  <c r="BI92" i="17"/>
  <c r="BH92" i="17"/>
  <c r="BG92" i="17"/>
  <c r="BE92" i="17"/>
  <c r="T92" i="17"/>
  <c r="R92" i="17"/>
  <c r="P92" i="17"/>
  <c r="BK92" i="17"/>
  <c r="J92" i="17"/>
  <c r="BF92" i="17" s="1"/>
  <c r="BI91" i="17"/>
  <c r="BH91" i="17"/>
  <c r="BG91" i="17"/>
  <c r="BE91" i="17"/>
  <c r="T91" i="17"/>
  <c r="R91" i="17"/>
  <c r="P91" i="17"/>
  <c r="BK91" i="17"/>
  <c r="J91" i="17"/>
  <c r="BF91" i="17" s="1"/>
  <c r="BI90" i="17"/>
  <c r="BH90" i="17"/>
  <c r="BG90" i="17"/>
  <c r="BE90" i="17"/>
  <c r="T90" i="17"/>
  <c r="R90" i="17"/>
  <c r="P90" i="17"/>
  <c r="BK90" i="17"/>
  <c r="BK89" i="17" s="1"/>
  <c r="J90" i="17"/>
  <c r="BF90" i="17"/>
  <c r="J83" i="17"/>
  <c r="F83" i="17"/>
  <c r="F81" i="17"/>
  <c r="E79" i="17"/>
  <c r="J54" i="17"/>
  <c r="F54" i="17"/>
  <c r="F52" i="17"/>
  <c r="E50" i="17"/>
  <c r="J24" i="17"/>
  <c r="E24" i="17"/>
  <c r="J55" i="17" s="1"/>
  <c r="J23" i="17"/>
  <c r="J18" i="17"/>
  <c r="E18" i="17"/>
  <c r="J17" i="17"/>
  <c r="J12" i="17"/>
  <c r="J81" i="17" s="1"/>
  <c r="J52" i="17"/>
  <c r="E7" i="17"/>
  <c r="E48" i="17" s="1"/>
  <c r="J39" i="16"/>
  <c r="J38" i="16"/>
  <c r="AY71" i="1" s="1"/>
  <c r="J37" i="16"/>
  <c r="AX71" i="1" s="1"/>
  <c r="BI143" i="16"/>
  <c r="BH143" i="16"/>
  <c r="BG143" i="16"/>
  <c r="BF143" i="16"/>
  <c r="T143" i="16"/>
  <c r="R143" i="16"/>
  <c r="P143" i="16"/>
  <c r="BK143" i="16"/>
  <c r="J143" i="16"/>
  <c r="BE143" i="16" s="1"/>
  <c r="BI142" i="16"/>
  <c r="BH142" i="16"/>
  <c r="BG142" i="16"/>
  <c r="BF142" i="16"/>
  <c r="T142" i="16"/>
  <c r="R142" i="16"/>
  <c r="P142" i="16"/>
  <c r="BK142" i="16"/>
  <c r="J142" i="16"/>
  <c r="BE142" i="16"/>
  <c r="BI141" i="16"/>
  <c r="BH141" i="16"/>
  <c r="BG141" i="16"/>
  <c r="BF141" i="16"/>
  <c r="T141" i="16"/>
  <c r="R141" i="16"/>
  <c r="P141" i="16"/>
  <c r="BK141" i="16"/>
  <c r="J141" i="16"/>
  <c r="BE141" i="16" s="1"/>
  <c r="BI140" i="16"/>
  <c r="BH140" i="16"/>
  <c r="BG140" i="16"/>
  <c r="BF140" i="16"/>
  <c r="T140" i="16"/>
  <c r="R140" i="16"/>
  <c r="P140" i="16"/>
  <c r="BK140" i="16"/>
  <c r="J140" i="16"/>
  <c r="BE140" i="16"/>
  <c r="BI139" i="16"/>
  <c r="BH139" i="16"/>
  <c r="BG139" i="16"/>
  <c r="BF139" i="16"/>
  <c r="T139" i="16"/>
  <c r="R139" i="16"/>
  <c r="P139" i="16"/>
  <c r="BK139" i="16"/>
  <c r="J139" i="16"/>
  <c r="BE139" i="16" s="1"/>
  <c r="BI138" i="16"/>
  <c r="BH138" i="16"/>
  <c r="BG138" i="16"/>
  <c r="BF138" i="16"/>
  <c r="T138" i="16"/>
  <c r="R138" i="16"/>
  <c r="P138" i="16"/>
  <c r="BK138" i="16"/>
  <c r="J138" i="16"/>
  <c r="BE138" i="16"/>
  <c r="BI137" i="16"/>
  <c r="BH137" i="16"/>
  <c r="BG137" i="16"/>
  <c r="BF137" i="16"/>
  <c r="T137" i="16"/>
  <c r="R137" i="16"/>
  <c r="P137" i="16"/>
  <c r="BK137" i="16"/>
  <c r="J137" i="16"/>
  <c r="BE137" i="16" s="1"/>
  <c r="BI136" i="16"/>
  <c r="BH136" i="16"/>
  <c r="BG136" i="16"/>
  <c r="BF136" i="16"/>
  <c r="T136" i="16"/>
  <c r="R136" i="16"/>
  <c r="P136" i="16"/>
  <c r="BK136" i="16"/>
  <c r="J136" i="16"/>
  <c r="BE136" i="16" s="1"/>
  <c r="BI135" i="16"/>
  <c r="BH135" i="16"/>
  <c r="BG135" i="16"/>
  <c r="BF135" i="16"/>
  <c r="T135" i="16"/>
  <c r="R135" i="16"/>
  <c r="P135" i="16"/>
  <c r="BK135" i="16"/>
  <c r="J135" i="16"/>
  <c r="BE135" i="16" s="1"/>
  <c r="BI134" i="16"/>
  <c r="BH134" i="16"/>
  <c r="BG134" i="16"/>
  <c r="BF134" i="16"/>
  <c r="T134" i="16"/>
  <c r="R134" i="16"/>
  <c r="P134" i="16"/>
  <c r="BK134" i="16"/>
  <c r="J134" i="16"/>
  <c r="BE134" i="16"/>
  <c r="BI133" i="16"/>
  <c r="BH133" i="16"/>
  <c r="BG133" i="16"/>
  <c r="BF133" i="16"/>
  <c r="T133" i="16"/>
  <c r="R133" i="16"/>
  <c r="P133" i="16"/>
  <c r="BK133" i="16"/>
  <c r="J133" i="16"/>
  <c r="BE133" i="16"/>
  <c r="BI132" i="16"/>
  <c r="BH132" i="16"/>
  <c r="BG132" i="16"/>
  <c r="BF132" i="16"/>
  <c r="T132" i="16"/>
  <c r="R132" i="16"/>
  <c r="P132" i="16"/>
  <c r="BK132" i="16"/>
  <c r="J132" i="16"/>
  <c r="BE132" i="16"/>
  <c r="BI131" i="16"/>
  <c r="BH131" i="16"/>
  <c r="BG131" i="16"/>
  <c r="BF131" i="16"/>
  <c r="T131" i="16"/>
  <c r="R131" i="16"/>
  <c r="P131" i="16"/>
  <c r="BK131" i="16"/>
  <c r="J131" i="16"/>
  <c r="BE131" i="16" s="1"/>
  <c r="BI130" i="16"/>
  <c r="BH130" i="16"/>
  <c r="BG130" i="16"/>
  <c r="BF130" i="16"/>
  <c r="T130" i="16"/>
  <c r="R130" i="16"/>
  <c r="P130" i="16"/>
  <c r="BK130" i="16"/>
  <c r="J130" i="16"/>
  <c r="BE130" i="16"/>
  <c r="BI129" i="16"/>
  <c r="BH129" i="16"/>
  <c r="BG129" i="16"/>
  <c r="BF129" i="16"/>
  <c r="T129" i="16"/>
  <c r="R129" i="16"/>
  <c r="P129" i="16"/>
  <c r="BK129" i="16"/>
  <c r="J129" i="16"/>
  <c r="BE129" i="16" s="1"/>
  <c r="BI128" i="16"/>
  <c r="BH128" i="16"/>
  <c r="BG128" i="16"/>
  <c r="BF128" i="16"/>
  <c r="T128" i="16"/>
  <c r="R128" i="16"/>
  <c r="P128" i="16"/>
  <c r="BK128" i="16"/>
  <c r="J128" i="16"/>
  <c r="BE128" i="16"/>
  <c r="BI127" i="16"/>
  <c r="BH127" i="16"/>
  <c r="BG127" i="16"/>
  <c r="BF127" i="16"/>
  <c r="T127" i="16"/>
  <c r="R127" i="16"/>
  <c r="P127" i="16"/>
  <c r="BK127" i="16"/>
  <c r="J127" i="16"/>
  <c r="BE127" i="16" s="1"/>
  <c r="BI126" i="16"/>
  <c r="BH126" i="16"/>
  <c r="BG126" i="16"/>
  <c r="BF126" i="16"/>
  <c r="T126" i="16"/>
  <c r="R126" i="16"/>
  <c r="P126" i="16"/>
  <c r="BK126" i="16"/>
  <c r="J126" i="16"/>
  <c r="BE126" i="16"/>
  <c r="BI125" i="16"/>
  <c r="BH125" i="16"/>
  <c r="BG125" i="16"/>
  <c r="BF125" i="16"/>
  <c r="T125" i="16"/>
  <c r="R125" i="16"/>
  <c r="P125" i="16"/>
  <c r="BK125" i="16"/>
  <c r="J125" i="16"/>
  <c r="BE125" i="16" s="1"/>
  <c r="BI124" i="16"/>
  <c r="BH124" i="16"/>
  <c r="BG124" i="16"/>
  <c r="BF124" i="16"/>
  <c r="T124" i="16"/>
  <c r="R124" i="16"/>
  <c r="P124" i="16"/>
  <c r="BK124" i="16"/>
  <c r="J124" i="16"/>
  <c r="BE124" i="16"/>
  <c r="BI123" i="16"/>
  <c r="BH123" i="16"/>
  <c r="BG123" i="16"/>
  <c r="BF123" i="16"/>
  <c r="T123" i="16"/>
  <c r="R123" i="16"/>
  <c r="P123" i="16"/>
  <c r="BK123" i="16"/>
  <c r="J123" i="16"/>
  <c r="BE123" i="16" s="1"/>
  <c r="BI122" i="16"/>
  <c r="BH122" i="16"/>
  <c r="BG122" i="16"/>
  <c r="BF122" i="16"/>
  <c r="T122" i="16"/>
  <c r="R122" i="16"/>
  <c r="P122" i="16"/>
  <c r="BK122" i="16"/>
  <c r="J122" i="16"/>
  <c r="BE122" i="16"/>
  <c r="BI121" i="16"/>
  <c r="BH121" i="16"/>
  <c r="BG121" i="16"/>
  <c r="BF121" i="16"/>
  <c r="T121" i="16"/>
  <c r="R121" i="16"/>
  <c r="P121" i="16"/>
  <c r="BK121" i="16"/>
  <c r="J121" i="16"/>
  <c r="BE121" i="16" s="1"/>
  <c r="BI120" i="16"/>
  <c r="BH120" i="16"/>
  <c r="BG120" i="16"/>
  <c r="BF120" i="16"/>
  <c r="T120" i="16"/>
  <c r="R120" i="16"/>
  <c r="P120" i="16"/>
  <c r="BK120" i="16"/>
  <c r="J120" i="16"/>
  <c r="BE120" i="16"/>
  <c r="BI119" i="16"/>
  <c r="BH119" i="16"/>
  <c r="BG119" i="16"/>
  <c r="BF119" i="16"/>
  <c r="T119" i="16"/>
  <c r="R119" i="16"/>
  <c r="P119" i="16"/>
  <c r="P118" i="16"/>
  <c r="P117" i="16" s="1"/>
  <c r="BK119" i="16"/>
  <c r="J119" i="16"/>
  <c r="BE119" i="16"/>
  <c r="BI116" i="16"/>
  <c r="BH116" i="16"/>
  <c r="BG116" i="16"/>
  <c r="BF116" i="16"/>
  <c r="T116" i="16"/>
  <c r="T115" i="16" s="1"/>
  <c r="R116" i="16"/>
  <c r="R115" i="16"/>
  <c r="P116" i="16"/>
  <c r="P115" i="16" s="1"/>
  <c r="BK116" i="16"/>
  <c r="BK115" i="16"/>
  <c r="J115" i="16" s="1"/>
  <c r="J68" i="16" s="1"/>
  <c r="J116" i="16"/>
  <c r="BE116" i="16" s="1"/>
  <c r="BI114" i="16"/>
  <c r="BH114" i="16"/>
  <c r="BG114" i="16"/>
  <c r="BF114" i="16"/>
  <c r="T114" i="16"/>
  <c r="T113" i="16"/>
  <c r="R114" i="16"/>
  <c r="R113" i="16" s="1"/>
  <c r="P114" i="16"/>
  <c r="P113" i="16" s="1"/>
  <c r="BK114" i="16"/>
  <c r="BK113" i="16" s="1"/>
  <c r="J113" i="16" s="1"/>
  <c r="J67" i="16" s="1"/>
  <c r="J114" i="16"/>
  <c r="BE114" i="16" s="1"/>
  <c r="BI112" i="16"/>
  <c r="BH112" i="16"/>
  <c r="BG112" i="16"/>
  <c r="BF112" i="16"/>
  <c r="T112" i="16"/>
  <c r="R112" i="16"/>
  <c r="P112" i="16"/>
  <c r="BK112" i="16"/>
  <c r="J112" i="16"/>
  <c r="BE112" i="16" s="1"/>
  <c r="BI111" i="16"/>
  <c r="BH111" i="16"/>
  <c r="BG111" i="16"/>
  <c r="BF111" i="16"/>
  <c r="T111" i="16"/>
  <c r="R111" i="16"/>
  <c r="P111" i="16"/>
  <c r="BK111" i="16"/>
  <c r="J111" i="16"/>
  <c r="BE111" i="16"/>
  <c r="BI110" i="16"/>
  <c r="BH110" i="16"/>
  <c r="BG110" i="16"/>
  <c r="BF110" i="16"/>
  <c r="T110" i="16"/>
  <c r="R110" i="16"/>
  <c r="P110" i="16"/>
  <c r="BK110" i="16"/>
  <c r="J110" i="16"/>
  <c r="BE110" i="16" s="1"/>
  <c r="BI109" i="16"/>
  <c r="BH109" i="16"/>
  <c r="BG109" i="16"/>
  <c r="BF109" i="16"/>
  <c r="T109" i="16"/>
  <c r="R109" i="16"/>
  <c r="P109" i="16"/>
  <c r="BK109" i="16"/>
  <c r="J109" i="16"/>
  <c r="BE109" i="16"/>
  <c r="BI108" i="16"/>
  <c r="BH108" i="16"/>
  <c r="BG108" i="16"/>
  <c r="BF108" i="16"/>
  <c r="T108" i="16"/>
  <c r="R108" i="16"/>
  <c r="P108" i="16"/>
  <c r="BK108" i="16"/>
  <c r="J108" i="16"/>
  <c r="BE108" i="16" s="1"/>
  <c r="BI106" i="16"/>
  <c r="BH106" i="16"/>
  <c r="BG106" i="16"/>
  <c r="BF106" i="16"/>
  <c r="T106" i="16"/>
  <c r="R106" i="16"/>
  <c r="P106" i="16"/>
  <c r="BK106" i="16"/>
  <c r="J106" i="16"/>
  <c r="BE106" i="16"/>
  <c r="BI105" i="16"/>
  <c r="BH105" i="16"/>
  <c r="BG105" i="16"/>
  <c r="BF105" i="16"/>
  <c r="T105" i="16"/>
  <c r="R105" i="16"/>
  <c r="P105" i="16"/>
  <c r="BK105" i="16"/>
  <c r="J105" i="16"/>
  <c r="BE105" i="16"/>
  <c r="BI104" i="16"/>
  <c r="BH104" i="16"/>
  <c r="BG104" i="16"/>
  <c r="BF104" i="16"/>
  <c r="T104" i="16"/>
  <c r="R104" i="16"/>
  <c r="P104" i="16"/>
  <c r="BK104" i="16"/>
  <c r="J104" i="16"/>
  <c r="BE104" i="16"/>
  <c r="BI103" i="16"/>
  <c r="BH103" i="16"/>
  <c r="BG103" i="16"/>
  <c r="BF103" i="16"/>
  <c r="T103" i="16"/>
  <c r="R103" i="16"/>
  <c r="P103" i="16"/>
  <c r="BK103" i="16"/>
  <c r="J103" i="16"/>
  <c r="BE103" i="16"/>
  <c r="BI102" i="16"/>
  <c r="BH102" i="16"/>
  <c r="BG102" i="16"/>
  <c r="BF102" i="16"/>
  <c r="T102" i="16"/>
  <c r="R102" i="16"/>
  <c r="P102" i="16"/>
  <c r="BK102" i="16"/>
  <c r="J102" i="16"/>
  <c r="BE102" i="16"/>
  <c r="BI101" i="16"/>
  <c r="BH101" i="16"/>
  <c r="BG101" i="16"/>
  <c r="BF101" i="16"/>
  <c r="T101" i="16"/>
  <c r="R101" i="16"/>
  <c r="P101" i="16"/>
  <c r="BK101" i="16"/>
  <c r="J101" i="16"/>
  <c r="BE101" i="16"/>
  <c r="BI100" i="16"/>
  <c r="BH100" i="16"/>
  <c r="BG100" i="16"/>
  <c r="BF100" i="16"/>
  <c r="T100" i="16"/>
  <c r="R100" i="16"/>
  <c r="P100" i="16"/>
  <c r="BK100" i="16"/>
  <c r="J100" i="16"/>
  <c r="BE100" i="16"/>
  <c r="BI99" i="16"/>
  <c r="BH99" i="16"/>
  <c r="BG99" i="16"/>
  <c r="BF99" i="16"/>
  <c r="T99" i="16"/>
  <c r="R99" i="16"/>
  <c r="P99" i="16"/>
  <c r="BK99" i="16"/>
  <c r="J99" i="16"/>
  <c r="BE99" i="16"/>
  <c r="BI98" i="16"/>
  <c r="BH98" i="16"/>
  <c r="BG98" i="16"/>
  <c r="BF98" i="16"/>
  <c r="T98" i="16"/>
  <c r="R98" i="16"/>
  <c r="P98" i="16"/>
  <c r="BK98" i="16"/>
  <c r="J98" i="16"/>
  <c r="BE98" i="16"/>
  <c r="BI97" i="16"/>
  <c r="BH97" i="16"/>
  <c r="BG97" i="16"/>
  <c r="BF97" i="16"/>
  <c r="T97" i="16"/>
  <c r="R97" i="16"/>
  <c r="P97" i="16"/>
  <c r="BK97" i="16"/>
  <c r="J97" i="16"/>
  <c r="BE97" i="16"/>
  <c r="BI96" i="16"/>
  <c r="BH96" i="16"/>
  <c r="BG96" i="16"/>
  <c r="BF96" i="16"/>
  <c r="T96" i="16"/>
  <c r="R96" i="16"/>
  <c r="R94" i="16" s="1"/>
  <c r="P96" i="16"/>
  <c r="BK96" i="16"/>
  <c r="J96" i="16"/>
  <c r="BE96" i="16"/>
  <c r="BI95" i="16"/>
  <c r="BH95" i="16"/>
  <c r="BG95" i="16"/>
  <c r="BF95" i="16"/>
  <c r="T95" i="16"/>
  <c r="T94" i="16"/>
  <c r="R95" i="16"/>
  <c r="P95" i="16"/>
  <c r="P94" i="16"/>
  <c r="BK95" i="16"/>
  <c r="BK94" i="16" s="1"/>
  <c r="J95" i="16"/>
  <c r="BE95" i="16" s="1"/>
  <c r="J88" i="16"/>
  <c r="F88" i="16"/>
  <c r="F86" i="16"/>
  <c r="E84" i="16"/>
  <c r="J58" i="16"/>
  <c r="F58" i="16"/>
  <c r="F56" i="16"/>
  <c r="E54" i="16"/>
  <c r="J26" i="16"/>
  <c r="E26" i="16"/>
  <c r="J25" i="16"/>
  <c r="J20" i="16"/>
  <c r="E20" i="16"/>
  <c r="F89" i="16"/>
  <c r="F59" i="16"/>
  <c r="J19" i="16"/>
  <c r="J14" i="16"/>
  <c r="J56" i="16" s="1"/>
  <c r="E7" i="16"/>
  <c r="J39" i="15"/>
  <c r="J38" i="15"/>
  <c r="AY70" i="1" s="1"/>
  <c r="J37" i="15"/>
  <c r="AX70" i="1"/>
  <c r="BI128" i="15"/>
  <c r="BH128" i="15"/>
  <c r="BG128" i="15"/>
  <c r="BE128" i="15"/>
  <c r="T128" i="15"/>
  <c r="T126" i="15" s="1"/>
  <c r="R128" i="15"/>
  <c r="P128" i="15"/>
  <c r="BK128" i="15"/>
  <c r="J128" i="15"/>
  <c r="BF128" i="15" s="1"/>
  <c r="BI127" i="15"/>
  <c r="BH127" i="15"/>
  <c r="BG127" i="15"/>
  <c r="BE127" i="15"/>
  <c r="T127" i="15"/>
  <c r="R127" i="15"/>
  <c r="R126" i="15" s="1"/>
  <c r="P127" i="15"/>
  <c r="P126" i="15"/>
  <c r="BK127" i="15"/>
  <c r="J127" i="15"/>
  <c r="BF127" i="15"/>
  <c r="BI125" i="15"/>
  <c r="BH125" i="15"/>
  <c r="BG125" i="15"/>
  <c r="BE125" i="15"/>
  <c r="T125" i="15"/>
  <c r="R125" i="15"/>
  <c r="P125" i="15"/>
  <c r="BK125" i="15"/>
  <c r="J125" i="15"/>
  <c r="BF125" i="15" s="1"/>
  <c r="BI124" i="15"/>
  <c r="BH124" i="15"/>
  <c r="BG124" i="15"/>
  <c r="BE124" i="15"/>
  <c r="T124" i="15"/>
  <c r="R124" i="15"/>
  <c r="P124" i="15"/>
  <c r="BK124" i="15"/>
  <c r="J124" i="15"/>
  <c r="BF124" i="15" s="1"/>
  <c r="BI123" i="15"/>
  <c r="BH123" i="15"/>
  <c r="BG123" i="15"/>
  <c r="BE123" i="15"/>
  <c r="T123" i="15"/>
  <c r="R123" i="15"/>
  <c r="P123" i="15"/>
  <c r="BK123" i="15"/>
  <c r="J123" i="15"/>
  <c r="BF123" i="15"/>
  <c r="BI122" i="15"/>
  <c r="BH122" i="15"/>
  <c r="BG122" i="15"/>
  <c r="BE122" i="15"/>
  <c r="T122" i="15"/>
  <c r="R122" i="15"/>
  <c r="P122" i="15"/>
  <c r="BK122" i="15"/>
  <c r="BK120" i="15" s="1"/>
  <c r="J122" i="15"/>
  <c r="BF122" i="15" s="1"/>
  <c r="BI121" i="15"/>
  <c r="BH121" i="15"/>
  <c r="BG121" i="15"/>
  <c r="BE121" i="15"/>
  <c r="T121" i="15"/>
  <c r="R121" i="15"/>
  <c r="P121" i="15"/>
  <c r="BK121" i="15"/>
  <c r="J121" i="15"/>
  <c r="BF121" i="15" s="1"/>
  <c r="BI118" i="15"/>
  <c r="BH118" i="15"/>
  <c r="BG118" i="15"/>
  <c r="BE118" i="15"/>
  <c r="T118" i="15"/>
  <c r="T117" i="15" s="1"/>
  <c r="R118" i="15"/>
  <c r="R117" i="15"/>
  <c r="P118" i="15"/>
  <c r="P117" i="15" s="1"/>
  <c r="BK118" i="15"/>
  <c r="BK117" i="15" s="1"/>
  <c r="J117" i="15" s="1"/>
  <c r="J67" i="15" s="1"/>
  <c r="J118" i="15"/>
  <c r="BF118" i="15" s="1"/>
  <c r="BI116" i="15"/>
  <c r="BH116" i="15"/>
  <c r="BG116" i="15"/>
  <c r="BE116" i="15"/>
  <c r="T116" i="15"/>
  <c r="R116" i="15"/>
  <c r="P116" i="15"/>
  <c r="BK116" i="15"/>
  <c r="J116" i="15"/>
  <c r="BF116" i="15" s="1"/>
  <c r="BI115" i="15"/>
  <c r="BH115" i="15"/>
  <c r="BG115" i="15"/>
  <c r="BE115" i="15"/>
  <c r="T115" i="15"/>
  <c r="R115" i="15"/>
  <c r="P115" i="15"/>
  <c r="BK115" i="15"/>
  <c r="J115" i="15"/>
  <c r="BF115" i="15"/>
  <c r="BI114" i="15"/>
  <c r="BH114" i="15"/>
  <c r="BG114" i="15"/>
  <c r="BE114" i="15"/>
  <c r="T114" i="15"/>
  <c r="R114" i="15"/>
  <c r="P114" i="15"/>
  <c r="BK114" i="15"/>
  <c r="J114" i="15"/>
  <c r="BF114" i="15" s="1"/>
  <c r="BI113" i="15"/>
  <c r="BH113" i="15"/>
  <c r="BG113" i="15"/>
  <c r="BE113" i="15"/>
  <c r="T113" i="15"/>
  <c r="R113" i="15"/>
  <c r="P113" i="15"/>
  <c r="BK113" i="15"/>
  <c r="J113" i="15"/>
  <c r="BF113" i="15" s="1"/>
  <c r="BI112" i="15"/>
  <c r="BH112" i="15"/>
  <c r="BG112" i="15"/>
  <c r="BE112" i="15"/>
  <c r="T112" i="15"/>
  <c r="R112" i="15"/>
  <c r="P112" i="15"/>
  <c r="BK112" i="15"/>
  <c r="J112" i="15"/>
  <c r="BF112" i="15" s="1"/>
  <c r="BI111" i="15"/>
  <c r="BH111" i="15"/>
  <c r="BG111" i="15"/>
  <c r="BE111" i="15"/>
  <c r="T111" i="15"/>
  <c r="R111" i="15"/>
  <c r="P111" i="15"/>
  <c r="BK111" i="15"/>
  <c r="J111" i="15"/>
  <c r="BF111" i="15"/>
  <c r="BI110" i="15"/>
  <c r="BH110" i="15"/>
  <c r="BG110" i="15"/>
  <c r="BE110" i="15"/>
  <c r="T110" i="15"/>
  <c r="R110" i="15"/>
  <c r="P110" i="15"/>
  <c r="BK110" i="15"/>
  <c r="J110" i="15"/>
  <c r="BF110" i="15" s="1"/>
  <c r="BI109" i="15"/>
  <c r="BH109" i="15"/>
  <c r="BG109" i="15"/>
  <c r="BE109" i="15"/>
  <c r="T109" i="15"/>
  <c r="R109" i="15"/>
  <c r="P109" i="15"/>
  <c r="BK109" i="15"/>
  <c r="J109" i="15"/>
  <c r="BF109" i="15"/>
  <c r="BI108" i="15"/>
  <c r="BH108" i="15"/>
  <c r="BG108" i="15"/>
  <c r="BE108" i="15"/>
  <c r="T108" i="15"/>
  <c r="R108" i="15"/>
  <c r="P108" i="15"/>
  <c r="BK108" i="15"/>
  <c r="J108" i="15"/>
  <c r="BF108" i="15" s="1"/>
  <c r="BI107" i="15"/>
  <c r="BH107" i="15"/>
  <c r="BG107" i="15"/>
  <c r="BE107" i="15"/>
  <c r="T107" i="15"/>
  <c r="R107" i="15"/>
  <c r="P107" i="15"/>
  <c r="BK107" i="15"/>
  <c r="J107" i="15"/>
  <c r="BF107" i="15"/>
  <c r="BI105" i="15"/>
  <c r="BH105" i="15"/>
  <c r="BG105" i="15"/>
  <c r="BE105" i="15"/>
  <c r="T105" i="15"/>
  <c r="R105" i="15"/>
  <c r="P105" i="15"/>
  <c r="BK105" i="15"/>
  <c r="J105" i="15"/>
  <c r="BF105" i="15"/>
  <c r="BI104" i="15"/>
  <c r="BH104" i="15"/>
  <c r="BG104" i="15"/>
  <c r="BE104" i="15"/>
  <c r="T104" i="15"/>
  <c r="R104" i="15"/>
  <c r="P104" i="15"/>
  <c r="BK104" i="15"/>
  <c r="J104" i="15"/>
  <c r="BF104" i="15" s="1"/>
  <c r="BI103" i="15"/>
  <c r="BH103" i="15"/>
  <c r="BG103" i="15"/>
  <c r="BE103" i="15"/>
  <c r="T103" i="15"/>
  <c r="R103" i="15"/>
  <c r="P103" i="15"/>
  <c r="BK103" i="15"/>
  <c r="J103" i="15"/>
  <c r="BF103" i="15"/>
  <c r="BI102" i="15"/>
  <c r="BH102" i="15"/>
  <c r="BG102" i="15"/>
  <c r="BE102" i="15"/>
  <c r="T102" i="15"/>
  <c r="R102" i="15"/>
  <c r="P102" i="15"/>
  <c r="BK102" i="15"/>
  <c r="J102" i="15"/>
  <c r="BF102" i="15" s="1"/>
  <c r="BI101" i="15"/>
  <c r="BH101" i="15"/>
  <c r="BG101" i="15"/>
  <c r="BE101" i="15"/>
  <c r="T101" i="15"/>
  <c r="R101" i="15"/>
  <c r="P101" i="15"/>
  <c r="BK101" i="15"/>
  <c r="J101" i="15"/>
  <c r="BF101" i="15"/>
  <c r="BI100" i="15"/>
  <c r="BH100" i="15"/>
  <c r="BG100" i="15"/>
  <c r="BE100" i="15"/>
  <c r="T100" i="15"/>
  <c r="R100" i="15"/>
  <c r="P100" i="15"/>
  <c r="BK100" i="15"/>
  <c r="J100" i="15"/>
  <c r="BF100" i="15" s="1"/>
  <c r="BI99" i="15"/>
  <c r="BH99" i="15"/>
  <c r="BG99" i="15"/>
  <c r="BE99" i="15"/>
  <c r="T99" i="15"/>
  <c r="R99" i="15"/>
  <c r="P99" i="15"/>
  <c r="BK99" i="15"/>
  <c r="J99" i="15"/>
  <c r="BF99" i="15" s="1"/>
  <c r="BI98" i="15"/>
  <c r="BH98" i="15"/>
  <c r="BG98" i="15"/>
  <c r="BE98" i="15"/>
  <c r="T98" i="15"/>
  <c r="R98" i="15"/>
  <c r="P98" i="15"/>
  <c r="BK98" i="15"/>
  <c r="J98" i="15"/>
  <c r="BF98" i="15" s="1"/>
  <c r="BI97" i="15"/>
  <c r="BH97" i="15"/>
  <c r="BG97" i="15"/>
  <c r="BE97" i="15"/>
  <c r="T97" i="15"/>
  <c r="R97" i="15"/>
  <c r="P97" i="15"/>
  <c r="BK97" i="15"/>
  <c r="J97" i="15"/>
  <c r="BF97" i="15"/>
  <c r="BI96" i="15"/>
  <c r="BH96" i="15"/>
  <c r="BG96" i="15"/>
  <c r="BE96" i="15"/>
  <c r="T96" i="15"/>
  <c r="R96" i="15"/>
  <c r="P96" i="15"/>
  <c r="BK96" i="15"/>
  <c r="J96" i="15"/>
  <c r="BF96" i="15" s="1"/>
  <c r="BI95" i="15"/>
  <c r="BH95" i="15"/>
  <c r="BG95" i="15"/>
  <c r="BE95" i="15"/>
  <c r="T95" i="15"/>
  <c r="R95" i="15"/>
  <c r="P95" i="15"/>
  <c r="BK95" i="15"/>
  <c r="J95" i="15"/>
  <c r="BF95" i="15" s="1"/>
  <c r="J88" i="15"/>
  <c r="F88" i="15"/>
  <c r="F86" i="15"/>
  <c r="E84" i="15"/>
  <c r="J58" i="15"/>
  <c r="F58" i="15"/>
  <c r="F56" i="15"/>
  <c r="E54" i="15"/>
  <c r="J26" i="15"/>
  <c r="E26" i="15"/>
  <c r="J59" i="15" s="1"/>
  <c r="J25" i="15"/>
  <c r="J20" i="15"/>
  <c r="E20" i="15"/>
  <c r="F89" i="15"/>
  <c r="F59" i="15"/>
  <c r="J19" i="15"/>
  <c r="J14" i="15"/>
  <c r="J56" i="15" s="1"/>
  <c r="E7" i="15"/>
  <c r="E50" i="15" s="1"/>
  <c r="J39" i="14"/>
  <c r="J38" i="14"/>
  <c r="AY69" i="1" s="1"/>
  <c r="J37" i="14"/>
  <c r="AX69" i="1"/>
  <c r="BI110" i="14"/>
  <c r="BH110" i="14"/>
  <c r="BG110" i="14"/>
  <c r="BE110" i="14"/>
  <c r="T110" i="14"/>
  <c r="R110" i="14"/>
  <c r="P110" i="14"/>
  <c r="BK110" i="14"/>
  <c r="J110" i="14"/>
  <c r="BF110" i="14" s="1"/>
  <c r="J36" i="14" s="1"/>
  <c r="AW69" i="1" s="1"/>
  <c r="BI109" i="14"/>
  <c r="BH109" i="14"/>
  <c r="BG109" i="14"/>
  <c r="BE109" i="14"/>
  <c r="T109" i="14"/>
  <c r="R109" i="14"/>
  <c r="R108" i="14"/>
  <c r="R107" i="14"/>
  <c r="P109" i="14"/>
  <c r="P108" i="14" s="1"/>
  <c r="P107" i="14" s="1"/>
  <c r="BK109" i="14"/>
  <c r="BK108" i="14" s="1"/>
  <c r="J109" i="14"/>
  <c r="BF109" i="14" s="1"/>
  <c r="BI106" i="14"/>
  <c r="BH106" i="14"/>
  <c r="BG106" i="14"/>
  <c r="BE106" i="14"/>
  <c r="T106" i="14"/>
  <c r="T105" i="14" s="1"/>
  <c r="R106" i="14"/>
  <c r="R105" i="14"/>
  <c r="P106" i="14"/>
  <c r="P105" i="14" s="1"/>
  <c r="BK106" i="14"/>
  <c r="BK105" i="14" s="1"/>
  <c r="J105" i="14" s="1"/>
  <c r="J67" i="14" s="1"/>
  <c r="J106" i="14"/>
  <c r="BF106" i="14"/>
  <c r="BI104" i="14"/>
  <c r="BH104" i="14"/>
  <c r="BG104" i="14"/>
  <c r="BE104" i="14"/>
  <c r="T104" i="14"/>
  <c r="T103" i="14" s="1"/>
  <c r="R104" i="14"/>
  <c r="R103" i="14"/>
  <c r="P104" i="14"/>
  <c r="P103" i="14" s="1"/>
  <c r="BK104" i="14"/>
  <c r="BK103" i="14"/>
  <c r="J103" i="14" s="1"/>
  <c r="J66" i="14" s="1"/>
  <c r="J104" i="14"/>
  <c r="BF104" i="14"/>
  <c r="BI102" i="14"/>
  <c r="BH102" i="14"/>
  <c r="BG102" i="14"/>
  <c r="BE102" i="14"/>
  <c r="T102" i="14"/>
  <c r="R102" i="14"/>
  <c r="P102" i="14"/>
  <c r="BK102" i="14"/>
  <c r="J102" i="14"/>
  <c r="BF102" i="14"/>
  <c r="BI101" i="14"/>
  <c r="BH101" i="14"/>
  <c r="BG101" i="14"/>
  <c r="BE101" i="14"/>
  <c r="T101" i="14"/>
  <c r="R101" i="14"/>
  <c r="P101" i="14"/>
  <c r="BK101" i="14"/>
  <c r="J101" i="14"/>
  <c r="BF101" i="14"/>
  <c r="BI100" i="14"/>
  <c r="BH100" i="14"/>
  <c r="BG100" i="14"/>
  <c r="BE100" i="14"/>
  <c r="T100" i="14"/>
  <c r="R100" i="14"/>
  <c r="P100" i="14"/>
  <c r="BK100" i="14"/>
  <c r="J100" i="14"/>
  <c r="BF100" i="14"/>
  <c r="BI99" i="14"/>
  <c r="BH99" i="14"/>
  <c r="BG99" i="14"/>
  <c r="BE99" i="14"/>
  <c r="T99" i="14"/>
  <c r="R99" i="14"/>
  <c r="P99" i="14"/>
  <c r="BK99" i="14"/>
  <c r="J99" i="14"/>
  <c r="BF99" i="14"/>
  <c r="BI98" i="14"/>
  <c r="BH98" i="14"/>
  <c r="BG98" i="14"/>
  <c r="BE98" i="14"/>
  <c r="T98" i="14"/>
  <c r="R98" i="14"/>
  <c r="P98" i="14"/>
  <c r="BK98" i="14"/>
  <c r="J98" i="14"/>
  <c r="BF98" i="14"/>
  <c r="BI97" i="14"/>
  <c r="BH97" i="14"/>
  <c r="BG97" i="14"/>
  <c r="BE97" i="14"/>
  <c r="T97" i="14"/>
  <c r="R97" i="14"/>
  <c r="P97" i="14"/>
  <c r="BK97" i="14"/>
  <c r="J97" i="14"/>
  <c r="BF97" i="14"/>
  <c r="BI96" i="14"/>
  <c r="BH96" i="14"/>
  <c r="BG96" i="14"/>
  <c r="BE96" i="14"/>
  <c r="T96" i="14"/>
  <c r="R96" i="14"/>
  <c r="P96" i="14"/>
  <c r="BK96" i="14"/>
  <c r="J96" i="14"/>
  <c r="BF96" i="14"/>
  <c r="BI95" i="14"/>
  <c r="BH95" i="14"/>
  <c r="BG95" i="14"/>
  <c r="BE95" i="14"/>
  <c r="T95" i="14"/>
  <c r="R95" i="14"/>
  <c r="R93" i="14" s="1"/>
  <c r="R92" i="14" s="1"/>
  <c r="P95" i="14"/>
  <c r="BK95" i="14"/>
  <c r="J95" i="14"/>
  <c r="BF95" i="14"/>
  <c r="BI94" i="14"/>
  <c r="BH94" i="14"/>
  <c r="BG94" i="14"/>
  <c r="F37" i="14" s="1"/>
  <c r="BB69" i="1" s="1"/>
  <c r="BE94" i="14"/>
  <c r="T94" i="14"/>
  <c r="T93" i="14" s="1"/>
  <c r="R94" i="14"/>
  <c r="P94" i="14"/>
  <c r="P93" i="14"/>
  <c r="BK94" i="14"/>
  <c r="J94" i="14"/>
  <c r="BF94" i="14" s="1"/>
  <c r="J87" i="14"/>
  <c r="F87" i="14"/>
  <c r="F85" i="14"/>
  <c r="E83" i="14"/>
  <c r="J58" i="14"/>
  <c r="F58" i="14"/>
  <c r="F56" i="14"/>
  <c r="E54" i="14"/>
  <c r="J26" i="14"/>
  <c r="E26" i="14"/>
  <c r="J25" i="14"/>
  <c r="J20" i="14"/>
  <c r="E20" i="14"/>
  <c r="F59" i="14" s="1"/>
  <c r="J19" i="14"/>
  <c r="J14" i="14"/>
  <c r="J56" i="14" s="1"/>
  <c r="E7" i="14"/>
  <c r="J39" i="13"/>
  <c r="J38" i="13"/>
  <c r="AY68" i="1" s="1"/>
  <c r="J37" i="13"/>
  <c r="AX68" i="1"/>
  <c r="BI135" i="13"/>
  <c r="BH135" i="13"/>
  <c r="BG135" i="13"/>
  <c r="BE135" i="13"/>
  <c r="T135" i="13"/>
  <c r="R135" i="13"/>
  <c r="P135" i="13"/>
  <c r="BK135" i="13"/>
  <c r="J135" i="13"/>
  <c r="BF135" i="13" s="1"/>
  <c r="BI134" i="13"/>
  <c r="BH134" i="13"/>
  <c r="BG134" i="13"/>
  <c r="BE134" i="13"/>
  <c r="T134" i="13"/>
  <c r="R134" i="13"/>
  <c r="P134" i="13"/>
  <c r="BK134" i="13"/>
  <c r="J134" i="13"/>
  <c r="BF134" i="13"/>
  <c r="BI133" i="13"/>
  <c r="BH133" i="13"/>
  <c r="BG133" i="13"/>
  <c r="BE133" i="13"/>
  <c r="T133" i="13"/>
  <c r="R133" i="13"/>
  <c r="P133" i="13"/>
  <c r="BK133" i="13"/>
  <c r="J133" i="13"/>
  <c r="BF133" i="13" s="1"/>
  <c r="BI132" i="13"/>
  <c r="BH132" i="13"/>
  <c r="BG132" i="13"/>
  <c r="BE132" i="13"/>
  <c r="T132" i="13"/>
  <c r="R132" i="13"/>
  <c r="P132" i="13"/>
  <c r="BK132" i="13"/>
  <c r="J132" i="13"/>
  <c r="BF132" i="13" s="1"/>
  <c r="BI131" i="13"/>
  <c r="BH131" i="13"/>
  <c r="BG131" i="13"/>
  <c r="BE131" i="13"/>
  <c r="T131" i="13"/>
  <c r="R131" i="13"/>
  <c r="P131" i="13"/>
  <c r="BK131" i="13"/>
  <c r="J131" i="13"/>
  <c r="BF131" i="13" s="1"/>
  <c r="BI130" i="13"/>
  <c r="BH130" i="13"/>
  <c r="BG130" i="13"/>
  <c r="BE130" i="13"/>
  <c r="T130" i="13"/>
  <c r="R130" i="13"/>
  <c r="P130" i="13"/>
  <c r="BK130" i="13"/>
  <c r="J130" i="13"/>
  <c r="BF130" i="13" s="1"/>
  <c r="BI127" i="13"/>
  <c r="BH127" i="13"/>
  <c r="BG127" i="13"/>
  <c r="BE127" i="13"/>
  <c r="T127" i="13"/>
  <c r="T126" i="13" s="1"/>
  <c r="R127" i="13"/>
  <c r="R126" i="13"/>
  <c r="P127" i="13"/>
  <c r="P126" i="13" s="1"/>
  <c r="BK127" i="13"/>
  <c r="BK126" i="13"/>
  <c r="J126" i="13"/>
  <c r="J67" i="13" s="1"/>
  <c r="J127" i="13"/>
  <c r="BF127" i="13" s="1"/>
  <c r="BI125" i="13"/>
  <c r="BH125" i="13"/>
  <c r="BG125" i="13"/>
  <c r="BE125" i="13"/>
  <c r="T125" i="13"/>
  <c r="R125" i="13"/>
  <c r="P125" i="13"/>
  <c r="BK125" i="13"/>
  <c r="J125" i="13"/>
  <c r="BF125" i="13" s="1"/>
  <c r="BI124" i="13"/>
  <c r="BH124" i="13"/>
  <c r="BG124" i="13"/>
  <c r="BE124" i="13"/>
  <c r="T124" i="13"/>
  <c r="R124" i="13"/>
  <c r="P124" i="13"/>
  <c r="BK124" i="13"/>
  <c r="J124" i="13"/>
  <c r="BF124" i="13"/>
  <c r="BI123" i="13"/>
  <c r="BH123" i="13"/>
  <c r="BG123" i="13"/>
  <c r="BE123" i="13"/>
  <c r="T123" i="13"/>
  <c r="R123" i="13"/>
  <c r="P123" i="13"/>
  <c r="BK123" i="13"/>
  <c r="J123" i="13"/>
  <c r="BF123" i="13" s="1"/>
  <c r="BI122" i="13"/>
  <c r="BH122" i="13"/>
  <c r="BG122" i="13"/>
  <c r="BE122" i="13"/>
  <c r="T122" i="13"/>
  <c r="R122" i="13"/>
  <c r="P122" i="13"/>
  <c r="BK122" i="13"/>
  <c r="J122" i="13"/>
  <c r="BF122" i="13"/>
  <c r="BI121" i="13"/>
  <c r="BH121" i="13"/>
  <c r="BG121" i="13"/>
  <c r="BE121" i="13"/>
  <c r="T121" i="13"/>
  <c r="R121" i="13"/>
  <c r="P121" i="13"/>
  <c r="BK121" i="13"/>
  <c r="J121" i="13"/>
  <c r="BF121" i="13" s="1"/>
  <c r="BI120" i="13"/>
  <c r="BH120" i="13"/>
  <c r="BG120" i="13"/>
  <c r="BE120" i="13"/>
  <c r="T120" i="13"/>
  <c r="R120" i="13"/>
  <c r="P120" i="13"/>
  <c r="BK120" i="13"/>
  <c r="J120" i="13"/>
  <c r="BF120" i="13" s="1"/>
  <c r="BI119" i="13"/>
  <c r="BH119" i="13"/>
  <c r="BG119" i="13"/>
  <c r="BE119" i="13"/>
  <c r="T119" i="13"/>
  <c r="R119" i="13"/>
  <c r="P119" i="13"/>
  <c r="BK119" i="13"/>
  <c r="J119" i="13"/>
  <c r="BF119" i="13" s="1"/>
  <c r="BI118" i="13"/>
  <c r="BH118" i="13"/>
  <c r="BG118" i="13"/>
  <c r="BE118" i="13"/>
  <c r="T118" i="13"/>
  <c r="R118" i="13"/>
  <c r="P118" i="13"/>
  <c r="BK118" i="13"/>
  <c r="J118" i="13"/>
  <c r="BF118" i="13"/>
  <c r="BI117" i="13"/>
  <c r="BH117" i="13"/>
  <c r="BG117" i="13"/>
  <c r="BE117" i="13"/>
  <c r="T117" i="13"/>
  <c r="R117" i="13"/>
  <c r="P117" i="13"/>
  <c r="BK117" i="13"/>
  <c r="J117" i="13"/>
  <c r="BF117" i="13" s="1"/>
  <c r="BI116" i="13"/>
  <c r="BH116" i="13"/>
  <c r="BG116" i="13"/>
  <c r="BE116" i="13"/>
  <c r="T116" i="13"/>
  <c r="R116" i="13"/>
  <c r="P116" i="13"/>
  <c r="BK116" i="13"/>
  <c r="J116" i="13"/>
  <c r="BF116" i="13"/>
  <c r="BI115" i="13"/>
  <c r="BH115" i="13"/>
  <c r="BG115" i="13"/>
  <c r="BE115" i="13"/>
  <c r="T115" i="13"/>
  <c r="R115" i="13"/>
  <c r="P115" i="13"/>
  <c r="BK115" i="13"/>
  <c r="J115" i="13"/>
  <c r="BF115" i="13" s="1"/>
  <c r="BI114" i="13"/>
  <c r="BH114" i="13"/>
  <c r="BG114" i="13"/>
  <c r="BE114" i="13"/>
  <c r="T114" i="13"/>
  <c r="R114" i="13"/>
  <c r="P114" i="13"/>
  <c r="BK114" i="13"/>
  <c r="J114" i="13"/>
  <c r="BF114" i="13"/>
  <c r="BI113" i="13"/>
  <c r="BH113" i="13"/>
  <c r="BG113" i="13"/>
  <c r="BE113" i="13"/>
  <c r="T113" i="13"/>
  <c r="R113" i="13"/>
  <c r="P113" i="13"/>
  <c r="BK113" i="13"/>
  <c r="J113" i="13"/>
  <c r="BF113" i="13" s="1"/>
  <c r="BI112" i="13"/>
  <c r="BH112" i="13"/>
  <c r="BG112" i="13"/>
  <c r="BE112" i="13"/>
  <c r="T112" i="13"/>
  <c r="R112" i="13"/>
  <c r="P112" i="13"/>
  <c r="BK112" i="13"/>
  <c r="J112" i="13"/>
  <c r="BF112" i="13" s="1"/>
  <c r="BI111" i="13"/>
  <c r="BH111" i="13"/>
  <c r="BG111" i="13"/>
  <c r="BE111" i="13"/>
  <c r="T111" i="13"/>
  <c r="R111" i="13"/>
  <c r="R110" i="13" s="1"/>
  <c r="P111" i="13"/>
  <c r="BK111" i="13"/>
  <c r="BK110" i="13"/>
  <c r="J110" i="13" s="1"/>
  <c r="J66" i="13" s="1"/>
  <c r="J111" i="13"/>
  <c r="BF111" i="13" s="1"/>
  <c r="BI109" i="13"/>
  <c r="BH109" i="13"/>
  <c r="BG109" i="13"/>
  <c r="BE109" i="13"/>
  <c r="T109" i="13"/>
  <c r="R109" i="13"/>
  <c r="P109" i="13"/>
  <c r="BK109" i="13"/>
  <c r="J109" i="13"/>
  <c r="BF109" i="13" s="1"/>
  <c r="BI108" i="13"/>
  <c r="BH108" i="13"/>
  <c r="BG108" i="13"/>
  <c r="BE108" i="13"/>
  <c r="T108" i="13"/>
  <c r="R108" i="13"/>
  <c r="P108" i="13"/>
  <c r="BK108" i="13"/>
  <c r="J108" i="13"/>
  <c r="BF108" i="13" s="1"/>
  <c r="BI107" i="13"/>
  <c r="BH107" i="13"/>
  <c r="BG107" i="13"/>
  <c r="BE107" i="13"/>
  <c r="T107" i="13"/>
  <c r="R107" i="13"/>
  <c r="P107" i="13"/>
  <c r="BK107" i="13"/>
  <c r="J107" i="13"/>
  <c r="BF107" i="13" s="1"/>
  <c r="BI106" i="13"/>
  <c r="BH106" i="13"/>
  <c r="BG106" i="13"/>
  <c r="BE106" i="13"/>
  <c r="T106" i="13"/>
  <c r="R106" i="13"/>
  <c r="P106" i="13"/>
  <c r="BK106" i="13"/>
  <c r="J106" i="13"/>
  <c r="BF106" i="13"/>
  <c r="BI105" i="13"/>
  <c r="BH105" i="13"/>
  <c r="BG105" i="13"/>
  <c r="BE105" i="13"/>
  <c r="T105" i="13"/>
  <c r="R105" i="13"/>
  <c r="P105" i="13"/>
  <c r="BK105" i="13"/>
  <c r="J105" i="13"/>
  <c r="BF105" i="13" s="1"/>
  <c r="BI104" i="13"/>
  <c r="BH104" i="13"/>
  <c r="BG104" i="13"/>
  <c r="BE104" i="13"/>
  <c r="T104" i="13"/>
  <c r="R104" i="13"/>
  <c r="P104" i="13"/>
  <c r="BK104" i="13"/>
  <c r="J104" i="13"/>
  <c r="BF104" i="13"/>
  <c r="BI103" i="13"/>
  <c r="BH103" i="13"/>
  <c r="BG103" i="13"/>
  <c r="BE103" i="13"/>
  <c r="T103" i="13"/>
  <c r="R103" i="13"/>
  <c r="P103" i="13"/>
  <c r="BK103" i="13"/>
  <c r="J103" i="13"/>
  <c r="BF103" i="13" s="1"/>
  <c r="BI102" i="13"/>
  <c r="BH102" i="13"/>
  <c r="BG102" i="13"/>
  <c r="BE102" i="13"/>
  <c r="T102" i="13"/>
  <c r="R102" i="13"/>
  <c r="P102" i="13"/>
  <c r="BK102" i="13"/>
  <c r="J102" i="13"/>
  <c r="BF102" i="13" s="1"/>
  <c r="BI101" i="13"/>
  <c r="BH101" i="13"/>
  <c r="BG101" i="13"/>
  <c r="BE101" i="13"/>
  <c r="T101" i="13"/>
  <c r="R101" i="13"/>
  <c r="P101" i="13"/>
  <c r="BK101" i="13"/>
  <c r="J101" i="13"/>
  <c r="BF101" i="13" s="1"/>
  <c r="BI100" i="13"/>
  <c r="BH100" i="13"/>
  <c r="BG100" i="13"/>
  <c r="BE100" i="13"/>
  <c r="T100" i="13"/>
  <c r="R100" i="13"/>
  <c r="P100" i="13"/>
  <c r="BK100" i="13"/>
  <c r="J100" i="13"/>
  <c r="BF100" i="13"/>
  <c r="BI99" i="13"/>
  <c r="BH99" i="13"/>
  <c r="BG99" i="13"/>
  <c r="BE99" i="13"/>
  <c r="T99" i="13"/>
  <c r="R99" i="13"/>
  <c r="P99" i="13"/>
  <c r="BK99" i="13"/>
  <c r="J99" i="13"/>
  <c r="BF99" i="13" s="1"/>
  <c r="BI98" i="13"/>
  <c r="BH98" i="13"/>
  <c r="BG98" i="13"/>
  <c r="BE98" i="13"/>
  <c r="T98" i="13"/>
  <c r="R98" i="13"/>
  <c r="P98" i="13"/>
  <c r="BK98" i="13"/>
  <c r="J98" i="13"/>
  <c r="BF98" i="13"/>
  <c r="BI97" i="13"/>
  <c r="BH97" i="13"/>
  <c r="BG97" i="13"/>
  <c r="BE97" i="13"/>
  <c r="T97" i="13"/>
  <c r="R97" i="13"/>
  <c r="P97" i="13"/>
  <c r="BK97" i="13"/>
  <c r="J97" i="13"/>
  <c r="BF97" i="13" s="1"/>
  <c r="BI96" i="13"/>
  <c r="BH96" i="13"/>
  <c r="BG96" i="13"/>
  <c r="BE96" i="13"/>
  <c r="T96" i="13"/>
  <c r="R96" i="13"/>
  <c r="P96" i="13"/>
  <c r="BK96" i="13"/>
  <c r="J96" i="13"/>
  <c r="BF96" i="13"/>
  <c r="BI95" i="13"/>
  <c r="BH95" i="13"/>
  <c r="BG95" i="13"/>
  <c r="BE95" i="13"/>
  <c r="T95" i="13"/>
  <c r="R95" i="13"/>
  <c r="P95" i="13"/>
  <c r="BK95" i="13"/>
  <c r="J95" i="13"/>
  <c r="BF95" i="13" s="1"/>
  <c r="BI94" i="13"/>
  <c r="BH94" i="13"/>
  <c r="BG94" i="13"/>
  <c r="BE94" i="13"/>
  <c r="AV68" i="1"/>
  <c r="T94" i="13"/>
  <c r="R94" i="13"/>
  <c r="P94" i="13"/>
  <c r="BK94" i="13"/>
  <c r="BK93" i="13" s="1"/>
  <c r="J94" i="13"/>
  <c r="BF94" i="13"/>
  <c r="J87" i="13"/>
  <c r="F87" i="13"/>
  <c r="F85" i="13"/>
  <c r="E83" i="13"/>
  <c r="J58" i="13"/>
  <c r="F58" i="13"/>
  <c r="F56" i="13"/>
  <c r="E54" i="13"/>
  <c r="J26" i="13"/>
  <c r="E26" i="13"/>
  <c r="J59" i="13" s="1"/>
  <c r="J25" i="13"/>
  <c r="J20" i="13"/>
  <c r="E20" i="13"/>
  <c r="F59" i="13" s="1"/>
  <c r="F88" i="13"/>
  <c r="J19" i="13"/>
  <c r="J14" i="13"/>
  <c r="J56" i="13" s="1"/>
  <c r="E7" i="13"/>
  <c r="E50" i="13" s="1"/>
  <c r="J39" i="12"/>
  <c r="J38" i="12"/>
  <c r="AY67" i="1" s="1"/>
  <c r="J37" i="12"/>
  <c r="AX67" i="1"/>
  <c r="BI117" i="12"/>
  <c r="BH117" i="12"/>
  <c r="BG117" i="12"/>
  <c r="BE117" i="12"/>
  <c r="T117" i="12"/>
  <c r="T116" i="12" s="1"/>
  <c r="R117" i="12"/>
  <c r="R116" i="12"/>
  <c r="P117" i="12"/>
  <c r="P116" i="12" s="1"/>
  <c r="BK117" i="12"/>
  <c r="BK116" i="12"/>
  <c r="J116" i="12" s="1"/>
  <c r="J67" i="12" s="1"/>
  <c r="J117" i="12"/>
  <c r="BF117" i="12"/>
  <c r="BI115" i="12"/>
  <c r="BH115" i="12"/>
  <c r="BG115" i="12"/>
  <c r="BE115" i="12"/>
  <c r="T115" i="12"/>
  <c r="R115" i="12"/>
  <c r="P115" i="12"/>
  <c r="BK115" i="12"/>
  <c r="J115" i="12"/>
  <c r="BF115" i="12"/>
  <c r="BI114" i="12"/>
  <c r="BH114" i="12"/>
  <c r="BG114" i="12"/>
  <c r="BE114" i="12"/>
  <c r="T114" i="12"/>
  <c r="R114" i="12"/>
  <c r="P114" i="12"/>
  <c r="BK114" i="12"/>
  <c r="J114" i="12"/>
  <c r="BF114" i="12"/>
  <c r="BI113" i="12"/>
  <c r="BH113" i="12"/>
  <c r="BG113" i="12"/>
  <c r="BE113" i="12"/>
  <c r="T113" i="12"/>
  <c r="R113" i="12"/>
  <c r="P113" i="12"/>
  <c r="BK113" i="12"/>
  <c r="J113" i="12"/>
  <c r="BF113" i="12"/>
  <c r="BI112" i="12"/>
  <c r="BH112" i="12"/>
  <c r="BG112" i="12"/>
  <c r="BE112" i="12"/>
  <c r="T112" i="12"/>
  <c r="R112" i="12"/>
  <c r="P112" i="12"/>
  <c r="BK112" i="12"/>
  <c r="J112" i="12"/>
  <c r="BF112" i="12"/>
  <c r="BI111" i="12"/>
  <c r="BH111" i="12"/>
  <c r="BG111" i="12"/>
  <c r="BE111" i="12"/>
  <c r="T111" i="12"/>
  <c r="R111" i="12"/>
  <c r="P111" i="12"/>
  <c r="BK111" i="12"/>
  <c r="J111" i="12"/>
  <c r="BF111" i="12"/>
  <c r="BI110" i="12"/>
  <c r="BH110" i="12"/>
  <c r="BG110" i="12"/>
  <c r="BE110" i="12"/>
  <c r="T110" i="12"/>
  <c r="R110" i="12"/>
  <c r="P110" i="12"/>
  <c r="BK110" i="12"/>
  <c r="J110" i="12"/>
  <c r="BF110" i="12"/>
  <c r="BI109" i="12"/>
  <c r="BH109" i="12"/>
  <c r="BG109" i="12"/>
  <c r="BE109" i="12"/>
  <c r="T109" i="12"/>
  <c r="R109" i="12"/>
  <c r="P109" i="12"/>
  <c r="BK109" i="12"/>
  <c r="J109" i="12"/>
  <c r="BF109" i="12"/>
  <c r="BI108" i="12"/>
  <c r="BH108" i="12"/>
  <c r="BG108" i="12"/>
  <c r="BE108" i="12"/>
  <c r="T108" i="12"/>
  <c r="R108" i="12"/>
  <c r="R105" i="12" s="1"/>
  <c r="P108" i="12"/>
  <c r="BK108" i="12"/>
  <c r="J108" i="12"/>
  <c r="BF108" i="12"/>
  <c r="BI107" i="12"/>
  <c r="BH107" i="12"/>
  <c r="BG107" i="12"/>
  <c r="BE107" i="12"/>
  <c r="T107" i="12"/>
  <c r="R107" i="12"/>
  <c r="P107" i="12"/>
  <c r="BK107" i="12"/>
  <c r="J107" i="12"/>
  <c r="BF107" i="12"/>
  <c r="BI106" i="12"/>
  <c r="BH106" i="12"/>
  <c r="BG106" i="12"/>
  <c r="BE106" i="12"/>
  <c r="T106" i="12"/>
  <c r="T105" i="12"/>
  <c r="R106" i="12"/>
  <c r="P106" i="12"/>
  <c r="P105" i="12"/>
  <c r="BK106" i="12"/>
  <c r="J106" i="12"/>
  <c r="BF106" i="12" s="1"/>
  <c r="BI104" i="12"/>
  <c r="BH104" i="12"/>
  <c r="BG104" i="12"/>
  <c r="BE104" i="12"/>
  <c r="T104" i="12"/>
  <c r="R104" i="12"/>
  <c r="P104" i="12"/>
  <c r="BK104" i="12"/>
  <c r="J104" i="12"/>
  <c r="BF104" i="12"/>
  <c r="BI103" i="12"/>
  <c r="BH103" i="12"/>
  <c r="BG103" i="12"/>
  <c r="BE103" i="12"/>
  <c r="T103" i="12"/>
  <c r="R103" i="12"/>
  <c r="P103" i="12"/>
  <c r="BK103" i="12"/>
  <c r="J103" i="12"/>
  <c r="BF103" i="12" s="1"/>
  <c r="BI102" i="12"/>
  <c r="BH102" i="12"/>
  <c r="BG102" i="12"/>
  <c r="BE102" i="12"/>
  <c r="T102" i="12"/>
  <c r="R102" i="12"/>
  <c r="P102" i="12"/>
  <c r="BK102" i="12"/>
  <c r="J102" i="12"/>
  <c r="BF102" i="12" s="1"/>
  <c r="BI101" i="12"/>
  <c r="BH101" i="12"/>
  <c r="BG101" i="12"/>
  <c r="BE101" i="12"/>
  <c r="T101" i="12"/>
  <c r="R101" i="12"/>
  <c r="P101" i="12"/>
  <c r="BK101" i="12"/>
  <c r="J101" i="12"/>
  <c r="BF101" i="12" s="1"/>
  <c r="BI100" i="12"/>
  <c r="BH100" i="12"/>
  <c r="BG100" i="12"/>
  <c r="BE100" i="12"/>
  <c r="T100" i="12"/>
  <c r="R100" i="12"/>
  <c r="P100" i="12"/>
  <c r="BK100" i="12"/>
  <c r="J100" i="12"/>
  <c r="BF100" i="12"/>
  <c r="BI99" i="12"/>
  <c r="BH99" i="12"/>
  <c r="BG99" i="12"/>
  <c r="BE99" i="12"/>
  <c r="T99" i="12"/>
  <c r="R99" i="12"/>
  <c r="P99" i="12"/>
  <c r="BK99" i="12"/>
  <c r="J99" i="12"/>
  <c r="BF99" i="12" s="1"/>
  <c r="BI98" i="12"/>
  <c r="BH98" i="12"/>
  <c r="BG98" i="12"/>
  <c r="BE98" i="12"/>
  <c r="T98" i="12"/>
  <c r="R98" i="12"/>
  <c r="P98" i="12"/>
  <c r="BK98" i="12"/>
  <c r="J98" i="12"/>
  <c r="BF98" i="12"/>
  <c r="BI97" i="12"/>
  <c r="BH97" i="12"/>
  <c r="BG97" i="12"/>
  <c r="BE97" i="12"/>
  <c r="T97" i="12"/>
  <c r="R97" i="12"/>
  <c r="P97" i="12"/>
  <c r="BK97" i="12"/>
  <c r="J97" i="12"/>
  <c r="BF97" i="12" s="1"/>
  <c r="BI96" i="12"/>
  <c r="BH96" i="12"/>
  <c r="BG96" i="12"/>
  <c r="BE96" i="12"/>
  <c r="T96" i="12"/>
  <c r="R96" i="12"/>
  <c r="P96" i="12"/>
  <c r="BK96" i="12"/>
  <c r="J96" i="12"/>
  <c r="BF96" i="12"/>
  <c r="BI95" i="12"/>
  <c r="BH95" i="12"/>
  <c r="BG95" i="12"/>
  <c r="BE95" i="12"/>
  <c r="T95" i="12"/>
  <c r="R95" i="12"/>
  <c r="P95" i="12"/>
  <c r="BK95" i="12"/>
  <c r="J95" i="12"/>
  <c r="BF95" i="12" s="1"/>
  <c r="BI94" i="12"/>
  <c r="BH94" i="12"/>
  <c r="BG94" i="12"/>
  <c r="BE94" i="12"/>
  <c r="T94" i="12"/>
  <c r="R94" i="12"/>
  <c r="P94" i="12"/>
  <c r="BK94" i="12"/>
  <c r="J94" i="12"/>
  <c r="BF94" i="12" s="1"/>
  <c r="BI93" i="12"/>
  <c r="BH93" i="12"/>
  <c r="BG93" i="12"/>
  <c r="F37" i="12" s="1"/>
  <c r="BB67" i="1" s="1"/>
  <c r="BE93" i="12"/>
  <c r="T93" i="12"/>
  <c r="R93" i="12"/>
  <c r="P93" i="12"/>
  <c r="P91" i="12" s="1"/>
  <c r="P90" i="12" s="1"/>
  <c r="P89" i="12" s="1"/>
  <c r="AU67" i="1" s="1"/>
  <c r="BK93" i="12"/>
  <c r="J93" i="12"/>
  <c r="BF93" i="12" s="1"/>
  <c r="BI92" i="12"/>
  <c r="F39" i="12"/>
  <c r="BD67" i="1" s="1"/>
  <c r="BH92" i="12"/>
  <c r="BG92" i="12"/>
  <c r="BE92" i="12"/>
  <c r="T92" i="12"/>
  <c r="R92" i="12"/>
  <c r="P92" i="12"/>
  <c r="BK92" i="12"/>
  <c r="J92" i="12"/>
  <c r="BF92" i="12" s="1"/>
  <c r="J85" i="12"/>
  <c r="F85" i="12"/>
  <c r="F83" i="12"/>
  <c r="E81" i="12"/>
  <c r="J58" i="12"/>
  <c r="F58" i="12"/>
  <c r="F56" i="12"/>
  <c r="E54" i="12"/>
  <c r="J26" i="12"/>
  <c r="E26" i="12"/>
  <c r="J86" i="12" s="1"/>
  <c r="J59" i="12"/>
  <c r="J25" i="12"/>
  <c r="J20" i="12"/>
  <c r="E20" i="12"/>
  <c r="F86" i="12"/>
  <c r="F59" i="12"/>
  <c r="J19" i="12"/>
  <c r="J14" i="12"/>
  <c r="J56" i="12" s="1"/>
  <c r="E7" i="12"/>
  <c r="E77" i="12" s="1"/>
  <c r="J155" i="11"/>
  <c r="J68" i="11" s="1"/>
  <c r="J39" i="11"/>
  <c r="J38" i="11"/>
  <c r="AY66" i="1"/>
  <c r="J37" i="11"/>
  <c r="AX66" i="1" s="1"/>
  <c r="BI166" i="11"/>
  <c r="BH166" i="11"/>
  <c r="BG166" i="11"/>
  <c r="BF166" i="11"/>
  <c r="T166" i="11"/>
  <c r="T165" i="11" s="1"/>
  <c r="R166" i="11"/>
  <c r="R165" i="11" s="1"/>
  <c r="P166" i="11"/>
  <c r="P165" i="11"/>
  <c r="BK166" i="11"/>
  <c r="BK165" i="11" s="1"/>
  <c r="J165" i="11" s="1"/>
  <c r="J71" i="11" s="1"/>
  <c r="J166" i="11"/>
  <c r="BE166" i="11" s="1"/>
  <c r="BI164" i="11"/>
  <c r="BH164" i="11"/>
  <c r="BG164" i="11"/>
  <c r="BF164" i="11"/>
  <c r="T164" i="11"/>
  <c r="R164" i="11"/>
  <c r="P164" i="11"/>
  <c r="BK164" i="11"/>
  <c r="J164" i="11"/>
  <c r="BE164" i="11"/>
  <c r="BI163" i="11"/>
  <c r="BH163" i="11"/>
  <c r="BG163" i="11"/>
  <c r="BF163" i="11"/>
  <c r="T163" i="11"/>
  <c r="R163" i="11"/>
  <c r="P163" i="11"/>
  <c r="P160" i="11" s="1"/>
  <c r="BK163" i="11"/>
  <c r="J163" i="11"/>
  <c r="BE163" i="11"/>
  <c r="BI162" i="11"/>
  <c r="BH162" i="11"/>
  <c r="BG162" i="11"/>
  <c r="BF162" i="11"/>
  <c r="T162" i="11"/>
  <c r="T160" i="11" s="1"/>
  <c r="R162" i="11"/>
  <c r="R160" i="11" s="1"/>
  <c r="P162" i="11"/>
  <c r="BK162" i="11"/>
  <c r="J162" i="11"/>
  <c r="BE162" i="11"/>
  <c r="BI161" i="11"/>
  <c r="BH161" i="11"/>
  <c r="BG161" i="11"/>
  <c r="BF161" i="11"/>
  <c r="T161" i="11"/>
  <c r="R161" i="11"/>
  <c r="P161" i="11"/>
  <c r="BK161" i="11"/>
  <c r="BK160" i="11"/>
  <c r="J161" i="11"/>
  <c r="BE161" i="11" s="1"/>
  <c r="BI159" i="11"/>
  <c r="BH159" i="11"/>
  <c r="BG159" i="11"/>
  <c r="BF159" i="11"/>
  <c r="T159" i="11"/>
  <c r="R159" i="11"/>
  <c r="P159" i="11"/>
  <c r="BK159" i="11"/>
  <c r="J159" i="11"/>
  <c r="BE159" i="11"/>
  <c r="BI158" i="11"/>
  <c r="BH158" i="11"/>
  <c r="BG158" i="11"/>
  <c r="BF158" i="11"/>
  <c r="T158" i="11"/>
  <c r="T156" i="11" s="1"/>
  <c r="R158" i="11"/>
  <c r="P158" i="11"/>
  <c r="BK158" i="11"/>
  <c r="J158" i="11"/>
  <c r="BE158" i="11" s="1"/>
  <c r="BI157" i="11"/>
  <c r="BH157" i="11"/>
  <c r="BG157" i="11"/>
  <c r="BF157" i="11"/>
  <c r="T157" i="11"/>
  <c r="R157" i="11"/>
  <c r="R156" i="11" s="1"/>
  <c r="P157" i="11"/>
  <c r="BK157" i="11"/>
  <c r="J157" i="11"/>
  <c r="BE157" i="11" s="1"/>
  <c r="BI154" i="11"/>
  <c r="BH154" i="11"/>
  <c r="BG154" i="11"/>
  <c r="BF154" i="11"/>
  <c r="T154" i="11"/>
  <c r="R154" i="11"/>
  <c r="P154" i="11"/>
  <c r="BK154" i="11"/>
  <c r="J154" i="11"/>
  <c r="BE154" i="11"/>
  <c r="BI153" i="11"/>
  <c r="BH153" i="11"/>
  <c r="BG153" i="11"/>
  <c r="BF153" i="11"/>
  <c r="T153" i="11"/>
  <c r="R153" i="11"/>
  <c r="P153" i="11"/>
  <c r="BK153" i="11"/>
  <c r="J153" i="11"/>
  <c r="BE153" i="11" s="1"/>
  <c r="BI152" i="11"/>
  <c r="BH152" i="11"/>
  <c r="BG152" i="11"/>
  <c r="BF152" i="11"/>
  <c r="T152" i="11"/>
  <c r="R152" i="11"/>
  <c r="P152" i="11"/>
  <c r="BK152" i="11"/>
  <c r="J152" i="11"/>
  <c r="BE152" i="11" s="1"/>
  <c r="BI151" i="11"/>
  <c r="BH151" i="11"/>
  <c r="BG151" i="11"/>
  <c r="BF151" i="11"/>
  <c r="T151" i="11"/>
  <c r="R151" i="11"/>
  <c r="P151" i="11"/>
  <c r="BK151" i="11"/>
  <c r="J151" i="11"/>
  <c r="BE151" i="11" s="1"/>
  <c r="BI150" i="11"/>
  <c r="BH150" i="11"/>
  <c r="BG150" i="11"/>
  <c r="BF150" i="11"/>
  <c r="T150" i="11"/>
  <c r="R150" i="11"/>
  <c r="P150" i="11"/>
  <c r="BK150" i="11"/>
  <c r="J150" i="11"/>
  <c r="BE150" i="11"/>
  <c r="BI149" i="11"/>
  <c r="BH149" i="11"/>
  <c r="BG149" i="11"/>
  <c r="BF149" i="11"/>
  <c r="T149" i="11"/>
  <c r="R149" i="11"/>
  <c r="P149" i="11"/>
  <c r="BK149" i="11"/>
  <c r="J149" i="11"/>
  <c r="BE149" i="11" s="1"/>
  <c r="BI148" i="11"/>
  <c r="BH148" i="11"/>
  <c r="BG148" i="11"/>
  <c r="BF148" i="11"/>
  <c r="T148" i="11"/>
  <c r="R148" i="11"/>
  <c r="P148" i="11"/>
  <c r="BK148" i="11"/>
  <c r="J148" i="11"/>
  <c r="BE148" i="11"/>
  <c r="BI147" i="11"/>
  <c r="BH147" i="11"/>
  <c r="BG147" i="11"/>
  <c r="BF147" i="11"/>
  <c r="T147" i="11"/>
  <c r="R147" i="11"/>
  <c r="P147" i="11"/>
  <c r="BK147" i="11"/>
  <c r="J147" i="11"/>
  <c r="BE147" i="11" s="1"/>
  <c r="BI146" i="11"/>
  <c r="BH146" i="11"/>
  <c r="BG146" i="11"/>
  <c r="BF146" i="11"/>
  <c r="T146" i="11"/>
  <c r="R146" i="11"/>
  <c r="P146" i="11"/>
  <c r="BK146" i="11"/>
  <c r="J146" i="11"/>
  <c r="BE146" i="11"/>
  <c r="BI145" i="11"/>
  <c r="BH145" i="11"/>
  <c r="BG145" i="11"/>
  <c r="BF145" i="11"/>
  <c r="T145" i="11"/>
  <c r="R145" i="11"/>
  <c r="P145" i="11"/>
  <c r="BK145" i="11"/>
  <c r="J145" i="11"/>
  <c r="BE145" i="11" s="1"/>
  <c r="BI144" i="11"/>
  <c r="BH144" i="11"/>
  <c r="BG144" i="11"/>
  <c r="BF144" i="11"/>
  <c r="T144" i="11"/>
  <c r="R144" i="11"/>
  <c r="P144" i="11"/>
  <c r="BK144" i="11"/>
  <c r="J144" i="11"/>
  <c r="BE144" i="11" s="1"/>
  <c r="BI143" i="11"/>
  <c r="BH143" i="11"/>
  <c r="BG143" i="11"/>
  <c r="BF143" i="11"/>
  <c r="T143" i="11"/>
  <c r="R143" i="11"/>
  <c r="P143" i="11"/>
  <c r="BK143" i="11"/>
  <c r="J143" i="11"/>
  <c r="BE143" i="11" s="1"/>
  <c r="BI142" i="11"/>
  <c r="BH142" i="11"/>
  <c r="BG142" i="11"/>
  <c r="BF142" i="11"/>
  <c r="T142" i="11"/>
  <c r="R142" i="11"/>
  <c r="P142" i="11"/>
  <c r="BK142" i="11"/>
  <c r="J142" i="11"/>
  <c r="BE142" i="11"/>
  <c r="BI141" i="11"/>
  <c r="BH141" i="11"/>
  <c r="BG141" i="11"/>
  <c r="BF141" i="11"/>
  <c r="T141" i="11"/>
  <c r="R141" i="11"/>
  <c r="P141" i="11"/>
  <c r="BK141" i="11"/>
  <c r="J141" i="11"/>
  <c r="BE141" i="11" s="1"/>
  <c r="BI140" i="11"/>
  <c r="BH140" i="11"/>
  <c r="BG140" i="11"/>
  <c r="BF140" i="11"/>
  <c r="T140" i="11"/>
  <c r="R140" i="11"/>
  <c r="P140" i="11"/>
  <c r="BK140" i="11"/>
  <c r="J140" i="11"/>
  <c r="BE140" i="11"/>
  <c r="BI139" i="11"/>
  <c r="BH139" i="11"/>
  <c r="BG139" i="11"/>
  <c r="BF139" i="11"/>
  <c r="T139" i="11"/>
  <c r="R139" i="11"/>
  <c r="P139" i="11"/>
  <c r="BK139" i="11"/>
  <c r="J139" i="11"/>
  <c r="BE139" i="11" s="1"/>
  <c r="BI138" i="11"/>
  <c r="BH138" i="11"/>
  <c r="BG138" i="11"/>
  <c r="BF138" i="11"/>
  <c r="T138" i="11"/>
  <c r="R138" i="11"/>
  <c r="P138" i="11"/>
  <c r="BK138" i="11"/>
  <c r="J138" i="11"/>
  <c r="BE138" i="11"/>
  <c r="BI137" i="11"/>
  <c r="BH137" i="11"/>
  <c r="BG137" i="11"/>
  <c r="BF137" i="11"/>
  <c r="T137" i="11"/>
  <c r="R137" i="11"/>
  <c r="R134" i="11" s="1"/>
  <c r="P137" i="11"/>
  <c r="BK137" i="11"/>
  <c r="J137" i="11"/>
  <c r="BE137" i="11" s="1"/>
  <c r="BI136" i="11"/>
  <c r="BH136" i="11"/>
  <c r="BG136" i="11"/>
  <c r="BF136" i="11"/>
  <c r="T136" i="11"/>
  <c r="R136" i="11"/>
  <c r="P136" i="11"/>
  <c r="BK136" i="11"/>
  <c r="J136" i="11"/>
  <c r="BE136" i="11" s="1"/>
  <c r="BI135" i="11"/>
  <c r="BH135" i="11"/>
  <c r="BG135" i="11"/>
  <c r="BF135" i="11"/>
  <c r="T135" i="11"/>
  <c r="R135" i="11"/>
  <c r="P135" i="11"/>
  <c r="BK135" i="11"/>
  <c r="BK134" i="11" s="1"/>
  <c r="J134" i="11" s="1"/>
  <c r="J67" i="11" s="1"/>
  <c r="J135" i="11"/>
  <c r="BE135" i="11" s="1"/>
  <c r="BI133" i="11"/>
  <c r="BH133" i="11"/>
  <c r="BG133" i="11"/>
  <c r="BF133" i="11"/>
  <c r="T133" i="11"/>
  <c r="R133" i="11"/>
  <c r="P133" i="11"/>
  <c r="BK133" i="11"/>
  <c r="J133" i="11"/>
  <c r="BE133" i="11" s="1"/>
  <c r="BI132" i="11"/>
  <c r="BH132" i="11"/>
  <c r="BG132" i="11"/>
  <c r="BF132" i="11"/>
  <c r="T132" i="11"/>
  <c r="R132" i="11"/>
  <c r="P132" i="11"/>
  <c r="BK132" i="11"/>
  <c r="J132" i="11"/>
  <c r="BE132" i="11"/>
  <c r="BI131" i="11"/>
  <c r="BH131" i="11"/>
  <c r="BG131" i="11"/>
  <c r="BF131" i="11"/>
  <c r="T131" i="11"/>
  <c r="R131" i="11"/>
  <c r="P131" i="11"/>
  <c r="BK131" i="11"/>
  <c r="J131" i="11"/>
  <c r="BE131" i="11" s="1"/>
  <c r="BI130" i="11"/>
  <c r="BH130" i="11"/>
  <c r="BG130" i="11"/>
  <c r="BF130" i="11"/>
  <c r="T130" i="11"/>
  <c r="R130" i="11"/>
  <c r="P130" i="11"/>
  <c r="BK130" i="11"/>
  <c r="J130" i="11"/>
  <c r="BE130" i="11" s="1"/>
  <c r="BI129" i="11"/>
  <c r="BH129" i="11"/>
  <c r="BG129" i="11"/>
  <c r="BF129" i="11"/>
  <c r="T129" i="11"/>
  <c r="R129" i="11"/>
  <c r="P129" i="11"/>
  <c r="BK129" i="11"/>
  <c r="J129" i="11"/>
  <c r="BE129" i="11" s="1"/>
  <c r="BI128" i="11"/>
  <c r="BH128" i="11"/>
  <c r="BG128" i="11"/>
  <c r="BF128" i="11"/>
  <c r="T128" i="11"/>
  <c r="R128" i="11"/>
  <c r="P128" i="11"/>
  <c r="BK128" i="11"/>
  <c r="J128" i="11"/>
  <c r="BE128" i="11"/>
  <c r="BI127" i="11"/>
  <c r="BH127" i="11"/>
  <c r="BG127" i="11"/>
  <c r="BF127" i="11"/>
  <c r="T127" i="11"/>
  <c r="R127" i="11"/>
  <c r="P127" i="11"/>
  <c r="BK127" i="11"/>
  <c r="J127" i="11"/>
  <c r="BE127" i="11" s="1"/>
  <c r="BI126" i="11"/>
  <c r="BH126" i="11"/>
  <c r="BG126" i="11"/>
  <c r="BF126" i="11"/>
  <c r="T126" i="11"/>
  <c r="R126" i="11"/>
  <c r="P126" i="11"/>
  <c r="BK126" i="11"/>
  <c r="J126" i="11"/>
  <c r="BE126" i="11" s="1"/>
  <c r="BI125" i="11"/>
  <c r="BH125" i="11"/>
  <c r="BG125" i="11"/>
  <c r="BF125" i="11"/>
  <c r="T125" i="11"/>
  <c r="R125" i="11"/>
  <c r="P125" i="11"/>
  <c r="BK125" i="11"/>
  <c r="J125" i="11"/>
  <c r="BE125" i="11" s="1"/>
  <c r="BI124" i="11"/>
  <c r="BH124" i="11"/>
  <c r="BG124" i="11"/>
  <c r="BF124" i="11"/>
  <c r="T124" i="11"/>
  <c r="R124" i="11"/>
  <c r="P124" i="11"/>
  <c r="BK124" i="11"/>
  <c r="J124" i="11"/>
  <c r="BE124" i="11" s="1"/>
  <c r="BI123" i="11"/>
  <c r="BH123" i="11"/>
  <c r="BG123" i="11"/>
  <c r="BF123" i="11"/>
  <c r="T123" i="11"/>
  <c r="R123" i="11"/>
  <c r="P123" i="11"/>
  <c r="BK123" i="11"/>
  <c r="J123" i="11"/>
  <c r="BE123" i="11" s="1"/>
  <c r="BI122" i="11"/>
  <c r="BH122" i="11"/>
  <c r="BG122" i="11"/>
  <c r="BF122" i="11"/>
  <c r="T122" i="11"/>
  <c r="R122" i="11"/>
  <c r="R120" i="11" s="1"/>
  <c r="P122" i="11"/>
  <c r="BK122" i="11"/>
  <c r="J122" i="11"/>
  <c r="BE122" i="11"/>
  <c r="BI121" i="11"/>
  <c r="BH121" i="11"/>
  <c r="BG121" i="11"/>
  <c r="BF121" i="11"/>
  <c r="T121" i="11"/>
  <c r="R121" i="11"/>
  <c r="P121" i="11"/>
  <c r="BK121" i="11"/>
  <c r="J121" i="11"/>
  <c r="BE121" i="11" s="1"/>
  <c r="BI119" i="11"/>
  <c r="BH119" i="11"/>
  <c r="BG119" i="11"/>
  <c r="BF119" i="11"/>
  <c r="T119" i="11"/>
  <c r="R119" i="11"/>
  <c r="P119" i="11"/>
  <c r="BK119" i="11"/>
  <c r="J119" i="11"/>
  <c r="BE119" i="11" s="1"/>
  <c r="BI118" i="11"/>
  <c r="BH118" i="11"/>
  <c r="BG118" i="11"/>
  <c r="BF118" i="11"/>
  <c r="T118" i="11"/>
  <c r="R118" i="11"/>
  <c r="P118" i="11"/>
  <c r="BK118" i="11"/>
  <c r="J118" i="11"/>
  <c r="BE118" i="11"/>
  <c r="BI117" i="11"/>
  <c r="BH117" i="11"/>
  <c r="BG117" i="11"/>
  <c r="BF117" i="11"/>
  <c r="T117" i="11"/>
  <c r="R117" i="11"/>
  <c r="P117" i="11"/>
  <c r="BK117" i="11"/>
  <c r="J117" i="11"/>
  <c r="BE117" i="11" s="1"/>
  <c r="BI116" i="11"/>
  <c r="BH116" i="11"/>
  <c r="BG116" i="11"/>
  <c r="BF116" i="11"/>
  <c r="T116" i="11"/>
  <c r="R116" i="11"/>
  <c r="P116" i="11"/>
  <c r="BK116" i="11"/>
  <c r="J116" i="11"/>
  <c r="BE116" i="11" s="1"/>
  <c r="BI115" i="11"/>
  <c r="BH115" i="11"/>
  <c r="BG115" i="11"/>
  <c r="BF115" i="11"/>
  <c r="T115" i="11"/>
  <c r="R115" i="11"/>
  <c r="P115" i="11"/>
  <c r="BK115" i="11"/>
  <c r="J115" i="11"/>
  <c r="BE115" i="11" s="1"/>
  <c r="BI114" i="11"/>
  <c r="BH114" i="11"/>
  <c r="BG114" i="11"/>
  <c r="BF114" i="11"/>
  <c r="T114" i="11"/>
  <c r="R114" i="11"/>
  <c r="P114" i="11"/>
  <c r="BK114" i="11"/>
  <c r="J114" i="11"/>
  <c r="BE114" i="11"/>
  <c r="BI113" i="11"/>
  <c r="BH113" i="11"/>
  <c r="BG113" i="11"/>
  <c r="BF113" i="11"/>
  <c r="T113" i="11"/>
  <c r="R113" i="11"/>
  <c r="P113" i="11"/>
  <c r="BK113" i="11"/>
  <c r="J113" i="11"/>
  <c r="BE113" i="11" s="1"/>
  <c r="BI112" i="11"/>
  <c r="BH112" i="11"/>
  <c r="BG112" i="11"/>
  <c r="BF112" i="11"/>
  <c r="T112" i="11"/>
  <c r="R112" i="11"/>
  <c r="P112" i="11"/>
  <c r="BK112" i="11"/>
  <c r="J112" i="11"/>
  <c r="BE112" i="11"/>
  <c r="BI111" i="11"/>
  <c r="BH111" i="11"/>
  <c r="BG111" i="11"/>
  <c r="BF111" i="11"/>
  <c r="T111" i="11"/>
  <c r="R111" i="11"/>
  <c r="P111" i="11"/>
  <c r="BK111" i="11"/>
  <c r="J111" i="11"/>
  <c r="BE111" i="11" s="1"/>
  <c r="BI110" i="11"/>
  <c r="BH110" i="11"/>
  <c r="BG110" i="11"/>
  <c r="BF110" i="11"/>
  <c r="T110" i="11"/>
  <c r="R110" i="11"/>
  <c r="P110" i="11"/>
  <c r="BK110" i="11"/>
  <c r="J110" i="11"/>
  <c r="BE110" i="11"/>
  <c r="BI109" i="11"/>
  <c r="BH109" i="11"/>
  <c r="BG109" i="11"/>
  <c r="BF109" i="11"/>
  <c r="T109" i="11"/>
  <c r="R109" i="11"/>
  <c r="P109" i="11"/>
  <c r="BK109" i="11"/>
  <c r="J109" i="11"/>
  <c r="BE109" i="11" s="1"/>
  <c r="BI108" i="11"/>
  <c r="BH108" i="11"/>
  <c r="BG108" i="11"/>
  <c r="BF108" i="11"/>
  <c r="T108" i="11"/>
  <c r="R108" i="11"/>
  <c r="P108" i="11"/>
  <c r="BK108" i="11"/>
  <c r="J108" i="11"/>
  <c r="BE108" i="11" s="1"/>
  <c r="BI107" i="11"/>
  <c r="BH107" i="11"/>
  <c r="BG107" i="11"/>
  <c r="BF107" i="11"/>
  <c r="T107" i="11"/>
  <c r="R107" i="11"/>
  <c r="P107" i="11"/>
  <c r="BK107" i="11"/>
  <c r="J107" i="11"/>
  <c r="BE107" i="11" s="1"/>
  <c r="BI106" i="11"/>
  <c r="BH106" i="11"/>
  <c r="BG106" i="11"/>
  <c r="BF106" i="11"/>
  <c r="T106" i="11"/>
  <c r="R106" i="11"/>
  <c r="P106" i="11"/>
  <c r="BK106" i="11"/>
  <c r="J106" i="11"/>
  <c r="BE106" i="11"/>
  <c r="BI105" i="11"/>
  <c r="BH105" i="11"/>
  <c r="BG105" i="11"/>
  <c r="BF105" i="11"/>
  <c r="T105" i="11"/>
  <c r="R105" i="11"/>
  <c r="P105" i="11"/>
  <c r="BK105" i="11"/>
  <c r="J105" i="11"/>
  <c r="BE105" i="11" s="1"/>
  <c r="BI104" i="11"/>
  <c r="BH104" i="11"/>
  <c r="BG104" i="11"/>
  <c r="BF104" i="11"/>
  <c r="T104" i="11"/>
  <c r="R104" i="11"/>
  <c r="P104" i="11"/>
  <c r="BK104" i="11"/>
  <c r="J104" i="11"/>
  <c r="BE104" i="11" s="1"/>
  <c r="BI103" i="11"/>
  <c r="BH103" i="11"/>
  <c r="BG103" i="11"/>
  <c r="BF103" i="11"/>
  <c r="T103" i="11"/>
  <c r="R103" i="11"/>
  <c r="P103" i="11"/>
  <c r="BK103" i="11"/>
  <c r="J103" i="11"/>
  <c r="BE103" i="11" s="1"/>
  <c r="BI102" i="11"/>
  <c r="BH102" i="11"/>
  <c r="BG102" i="11"/>
  <c r="BF102" i="11"/>
  <c r="T102" i="11"/>
  <c r="R102" i="11"/>
  <c r="P102" i="11"/>
  <c r="BK102" i="11"/>
  <c r="J102" i="11"/>
  <c r="BE102" i="11"/>
  <c r="BI101" i="11"/>
  <c r="BH101" i="11"/>
  <c r="BG101" i="11"/>
  <c r="BF101" i="11"/>
  <c r="T101" i="11"/>
  <c r="R101" i="11"/>
  <c r="P101" i="11"/>
  <c r="BK101" i="11"/>
  <c r="J101" i="11"/>
  <c r="BE101" i="11" s="1"/>
  <c r="BI100" i="11"/>
  <c r="BH100" i="11"/>
  <c r="BG100" i="11"/>
  <c r="BF100" i="11"/>
  <c r="T100" i="11"/>
  <c r="R100" i="11"/>
  <c r="P100" i="11"/>
  <c r="BK100" i="11"/>
  <c r="J100" i="11"/>
  <c r="BE100" i="11" s="1"/>
  <c r="BI99" i="11"/>
  <c r="BH99" i="11"/>
  <c r="BG99" i="11"/>
  <c r="BF99" i="11"/>
  <c r="T99" i="11"/>
  <c r="R99" i="11"/>
  <c r="P99" i="11"/>
  <c r="BK99" i="11"/>
  <c r="J99" i="11"/>
  <c r="BE99" i="11" s="1"/>
  <c r="BI98" i="11"/>
  <c r="BH98" i="11"/>
  <c r="BG98" i="11"/>
  <c r="BF98" i="11"/>
  <c r="T98" i="11"/>
  <c r="R98" i="11"/>
  <c r="P98" i="11"/>
  <c r="BK98" i="11"/>
  <c r="J98" i="11"/>
  <c r="BE98" i="11" s="1"/>
  <c r="BI97" i="11"/>
  <c r="BH97" i="11"/>
  <c r="BG97" i="11"/>
  <c r="BF97" i="11"/>
  <c r="T97" i="11"/>
  <c r="R97" i="11"/>
  <c r="P97" i="11"/>
  <c r="BK97" i="11"/>
  <c r="J97" i="11"/>
  <c r="BE97" i="11" s="1"/>
  <c r="BI96" i="11"/>
  <c r="BH96" i="11"/>
  <c r="BG96" i="11"/>
  <c r="BF96" i="11"/>
  <c r="T96" i="11"/>
  <c r="R96" i="11"/>
  <c r="P96" i="11"/>
  <c r="BK96" i="11"/>
  <c r="J96" i="11"/>
  <c r="BE96" i="11" s="1"/>
  <c r="J89" i="11"/>
  <c r="F89" i="11"/>
  <c r="F87" i="11"/>
  <c r="E85" i="11"/>
  <c r="J58" i="11"/>
  <c r="F58" i="11"/>
  <c r="F56" i="11"/>
  <c r="E54" i="11"/>
  <c r="J26" i="11"/>
  <c r="E26" i="11"/>
  <c r="J90" i="11" s="1"/>
  <c r="J59" i="11"/>
  <c r="J25" i="11"/>
  <c r="J20" i="11"/>
  <c r="E20" i="11"/>
  <c r="F59" i="11" s="1"/>
  <c r="F90" i="11"/>
  <c r="J19" i="11"/>
  <c r="J14" i="11"/>
  <c r="J56" i="11" s="1"/>
  <c r="E7" i="11"/>
  <c r="J39" i="10"/>
  <c r="J38" i="10"/>
  <c r="AY64" i="1"/>
  <c r="J37" i="10"/>
  <c r="AX64" i="1" s="1"/>
  <c r="BI120" i="10"/>
  <c r="BH120" i="10"/>
  <c r="BG120" i="10"/>
  <c r="BE120" i="10"/>
  <c r="T120" i="10"/>
  <c r="R120" i="10"/>
  <c r="P120" i="10"/>
  <c r="P107" i="10" s="1"/>
  <c r="P106" i="10" s="1"/>
  <c r="BK120" i="10"/>
  <c r="J120" i="10"/>
  <c r="BF120" i="10"/>
  <c r="BI119" i="10"/>
  <c r="BH119" i="10"/>
  <c r="BG119" i="10"/>
  <c r="BE119" i="10"/>
  <c r="T119" i="10"/>
  <c r="R119" i="10"/>
  <c r="P119" i="10"/>
  <c r="BK119" i="10"/>
  <c r="J119" i="10"/>
  <c r="BF119" i="10" s="1"/>
  <c r="BI118" i="10"/>
  <c r="BH118" i="10"/>
  <c r="BG118" i="10"/>
  <c r="BE118" i="10"/>
  <c r="T118" i="10"/>
  <c r="R118" i="10"/>
  <c r="P118" i="10"/>
  <c r="BK118" i="10"/>
  <c r="J118" i="10"/>
  <c r="BF118" i="10"/>
  <c r="BI117" i="10"/>
  <c r="BH117" i="10"/>
  <c r="BG117" i="10"/>
  <c r="BE117" i="10"/>
  <c r="T117" i="10"/>
  <c r="R117" i="10"/>
  <c r="P117" i="10"/>
  <c r="BK117" i="10"/>
  <c r="J117" i="10"/>
  <c r="BF117" i="10" s="1"/>
  <c r="BI116" i="10"/>
  <c r="BH116" i="10"/>
  <c r="BG116" i="10"/>
  <c r="BE116" i="10"/>
  <c r="T116" i="10"/>
  <c r="R116" i="10"/>
  <c r="P116" i="10"/>
  <c r="BK116" i="10"/>
  <c r="J116" i="10"/>
  <c r="BF116" i="10" s="1"/>
  <c r="BI115" i="10"/>
  <c r="BH115" i="10"/>
  <c r="BG115" i="10"/>
  <c r="BE115" i="10"/>
  <c r="T115" i="10"/>
  <c r="R115" i="10"/>
  <c r="P115" i="10"/>
  <c r="BK115" i="10"/>
  <c r="J115" i="10"/>
  <c r="BF115" i="10" s="1"/>
  <c r="BI114" i="10"/>
  <c r="BH114" i="10"/>
  <c r="BG114" i="10"/>
  <c r="BE114" i="10"/>
  <c r="T114" i="10"/>
  <c r="R114" i="10"/>
  <c r="P114" i="10"/>
  <c r="BK114" i="10"/>
  <c r="J114" i="10"/>
  <c r="BF114" i="10"/>
  <c r="BI113" i="10"/>
  <c r="BH113" i="10"/>
  <c r="BG113" i="10"/>
  <c r="BE113" i="10"/>
  <c r="T113" i="10"/>
  <c r="R113" i="10"/>
  <c r="P113" i="10"/>
  <c r="BK113" i="10"/>
  <c r="J113" i="10"/>
  <c r="BF113" i="10" s="1"/>
  <c r="BI112" i="10"/>
  <c r="BH112" i="10"/>
  <c r="BG112" i="10"/>
  <c r="BE112" i="10"/>
  <c r="T112" i="10"/>
  <c r="R112" i="10"/>
  <c r="P112" i="10"/>
  <c r="BK112" i="10"/>
  <c r="J112" i="10"/>
  <c r="BF112" i="10"/>
  <c r="BI111" i="10"/>
  <c r="BH111" i="10"/>
  <c r="BG111" i="10"/>
  <c r="BE111" i="10"/>
  <c r="T111" i="10"/>
  <c r="R111" i="10"/>
  <c r="P111" i="10"/>
  <c r="BK111" i="10"/>
  <c r="J111" i="10"/>
  <c r="BF111" i="10" s="1"/>
  <c r="BI110" i="10"/>
  <c r="BH110" i="10"/>
  <c r="BG110" i="10"/>
  <c r="BE110" i="10"/>
  <c r="T110" i="10"/>
  <c r="R110" i="10"/>
  <c r="P110" i="10"/>
  <c r="BK110" i="10"/>
  <c r="J110" i="10"/>
  <c r="BF110" i="10"/>
  <c r="BI109" i="10"/>
  <c r="BH109" i="10"/>
  <c r="BG109" i="10"/>
  <c r="BE109" i="10"/>
  <c r="T109" i="10"/>
  <c r="R109" i="10"/>
  <c r="P109" i="10"/>
  <c r="BK109" i="10"/>
  <c r="J109" i="10"/>
  <c r="BF109" i="10" s="1"/>
  <c r="BI108" i="10"/>
  <c r="BH108" i="10"/>
  <c r="BG108" i="10"/>
  <c r="BE108" i="10"/>
  <c r="T108" i="10"/>
  <c r="R108" i="10"/>
  <c r="P108" i="10"/>
  <c r="BK108" i="10"/>
  <c r="J108" i="10"/>
  <c r="BF108" i="10" s="1"/>
  <c r="BI105" i="10"/>
  <c r="BH105" i="10"/>
  <c r="BG105" i="10"/>
  <c r="BE105" i="10"/>
  <c r="T105" i="10"/>
  <c r="T104" i="10"/>
  <c r="R105" i="10"/>
  <c r="R104" i="10" s="1"/>
  <c r="P105" i="10"/>
  <c r="P104" i="10"/>
  <c r="BK105" i="10"/>
  <c r="BK104" i="10" s="1"/>
  <c r="J104" i="10" s="1"/>
  <c r="J68" i="10" s="1"/>
  <c r="J105" i="10"/>
  <c r="BF105" i="10" s="1"/>
  <c r="BI103" i="10"/>
  <c r="BH103" i="10"/>
  <c r="BG103" i="10"/>
  <c r="BE103" i="10"/>
  <c r="T103" i="10"/>
  <c r="R103" i="10"/>
  <c r="P103" i="10"/>
  <c r="BK103" i="10"/>
  <c r="J103" i="10"/>
  <c r="BF103" i="10"/>
  <c r="BI102" i="10"/>
  <c r="BH102" i="10"/>
  <c r="BG102" i="10"/>
  <c r="BE102" i="10"/>
  <c r="T102" i="10"/>
  <c r="R102" i="10"/>
  <c r="P102" i="10"/>
  <c r="BK102" i="10"/>
  <c r="J102" i="10"/>
  <c r="BF102" i="10"/>
  <c r="BI101" i="10"/>
  <c r="BH101" i="10"/>
  <c r="BG101" i="10"/>
  <c r="BE101" i="10"/>
  <c r="T101" i="10"/>
  <c r="R101" i="10"/>
  <c r="R98" i="10" s="1"/>
  <c r="P101" i="10"/>
  <c r="BK101" i="10"/>
  <c r="J101" i="10"/>
  <c r="BF101" i="10"/>
  <c r="BI100" i="10"/>
  <c r="BH100" i="10"/>
  <c r="BG100" i="10"/>
  <c r="BE100" i="10"/>
  <c r="T100" i="10"/>
  <c r="R100" i="10"/>
  <c r="P100" i="10"/>
  <c r="BK100" i="10"/>
  <c r="J100" i="10"/>
  <c r="BF100" i="10"/>
  <c r="BI99" i="10"/>
  <c r="BH99" i="10"/>
  <c r="BG99" i="10"/>
  <c r="BE99" i="10"/>
  <c r="T99" i="10"/>
  <c r="T98" i="10"/>
  <c r="R99" i="10"/>
  <c r="P99" i="10"/>
  <c r="P98" i="10"/>
  <c r="BK99" i="10"/>
  <c r="J99" i="10"/>
  <c r="BF99" i="10" s="1"/>
  <c r="BI97" i="10"/>
  <c r="BH97" i="10"/>
  <c r="BG97" i="10"/>
  <c r="BE97" i="10"/>
  <c r="T97" i="10"/>
  <c r="T96" i="10"/>
  <c r="R97" i="10"/>
  <c r="R96" i="10" s="1"/>
  <c r="P97" i="10"/>
  <c r="P96" i="10" s="1"/>
  <c r="BK97" i="10"/>
  <c r="BK96" i="10" s="1"/>
  <c r="J96" i="10" s="1"/>
  <c r="J66" i="10" s="1"/>
  <c r="J97" i="10"/>
  <c r="BF97" i="10" s="1"/>
  <c r="BI95" i="10"/>
  <c r="BH95" i="10"/>
  <c r="BG95" i="10"/>
  <c r="BE95" i="10"/>
  <c r="T95" i="10"/>
  <c r="T94" i="10" s="1"/>
  <c r="R95" i="10"/>
  <c r="R94" i="10" s="1"/>
  <c r="P95" i="10"/>
  <c r="P94" i="10" s="1"/>
  <c r="BK95" i="10"/>
  <c r="BK94" i="10" s="1"/>
  <c r="J95" i="10"/>
  <c r="BF95" i="10" s="1"/>
  <c r="J88" i="10"/>
  <c r="F88" i="10"/>
  <c r="F86" i="10"/>
  <c r="E84" i="10"/>
  <c r="J58" i="10"/>
  <c r="F58" i="10"/>
  <c r="F56" i="10"/>
  <c r="E54" i="10"/>
  <c r="J26" i="10"/>
  <c r="E26" i="10"/>
  <c r="J25" i="10"/>
  <c r="J20" i="10"/>
  <c r="E20" i="10"/>
  <c r="J19" i="10"/>
  <c r="J14" i="10"/>
  <c r="J86" i="10" s="1"/>
  <c r="E7" i="10"/>
  <c r="E80" i="10" s="1"/>
  <c r="E50" i="10"/>
  <c r="J39" i="9"/>
  <c r="J38" i="9"/>
  <c r="AY63" i="1" s="1"/>
  <c r="J37" i="9"/>
  <c r="AX63" i="1" s="1"/>
  <c r="BI178" i="9"/>
  <c r="BH178" i="9"/>
  <c r="BG178" i="9"/>
  <c r="BE178" i="9"/>
  <c r="T178" i="9"/>
  <c r="R178" i="9"/>
  <c r="P178" i="9"/>
  <c r="BK178" i="9"/>
  <c r="J178" i="9"/>
  <c r="BF178" i="9"/>
  <c r="BI177" i="9"/>
  <c r="BH177" i="9"/>
  <c r="BG177" i="9"/>
  <c r="BE177" i="9"/>
  <c r="T177" i="9"/>
  <c r="R177" i="9"/>
  <c r="P177" i="9"/>
  <c r="BK177" i="9"/>
  <c r="J177" i="9"/>
  <c r="BF177" i="9" s="1"/>
  <c r="BI176" i="9"/>
  <c r="BH176" i="9"/>
  <c r="BG176" i="9"/>
  <c r="BE176" i="9"/>
  <c r="T176" i="9"/>
  <c r="R176" i="9"/>
  <c r="P176" i="9"/>
  <c r="BK176" i="9"/>
  <c r="J176" i="9"/>
  <c r="BF176" i="9"/>
  <c r="BI175" i="9"/>
  <c r="BH175" i="9"/>
  <c r="BG175" i="9"/>
  <c r="BE175" i="9"/>
  <c r="T175" i="9"/>
  <c r="R175" i="9"/>
  <c r="P175" i="9"/>
  <c r="BK175" i="9"/>
  <c r="J175" i="9"/>
  <c r="BF175" i="9" s="1"/>
  <c r="BI174" i="9"/>
  <c r="BH174" i="9"/>
  <c r="BG174" i="9"/>
  <c r="BE174" i="9"/>
  <c r="T174" i="9"/>
  <c r="R174" i="9"/>
  <c r="P174" i="9"/>
  <c r="BK174" i="9"/>
  <c r="J174" i="9"/>
  <c r="BF174" i="9"/>
  <c r="BI173" i="9"/>
  <c r="BH173" i="9"/>
  <c r="BG173" i="9"/>
  <c r="BE173" i="9"/>
  <c r="T173" i="9"/>
  <c r="R173" i="9"/>
  <c r="P173" i="9"/>
  <c r="BK173" i="9"/>
  <c r="J173" i="9"/>
  <c r="BF173" i="9" s="1"/>
  <c r="BI172" i="9"/>
  <c r="BH172" i="9"/>
  <c r="BG172" i="9"/>
  <c r="BE172" i="9"/>
  <c r="T172" i="9"/>
  <c r="R172" i="9"/>
  <c r="P172" i="9"/>
  <c r="BK172" i="9"/>
  <c r="J172" i="9"/>
  <c r="BF172" i="9" s="1"/>
  <c r="BI171" i="9"/>
  <c r="BH171" i="9"/>
  <c r="BG171" i="9"/>
  <c r="BE171" i="9"/>
  <c r="T171" i="9"/>
  <c r="R171" i="9"/>
  <c r="P171" i="9"/>
  <c r="BK171" i="9"/>
  <c r="J171" i="9"/>
  <c r="BF171" i="9" s="1"/>
  <c r="BI170" i="9"/>
  <c r="BH170" i="9"/>
  <c r="BG170" i="9"/>
  <c r="BE170" i="9"/>
  <c r="T170" i="9"/>
  <c r="R170" i="9"/>
  <c r="P170" i="9"/>
  <c r="BK170" i="9"/>
  <c r="J170" i="9"/>
  <c r="BF170" i="9"/>
  <c r="BI169" i="9"/>
  <c r="BH169" i="9"/>
  <c r="BG169" i="9"/>
  <c r="BE169" i="9"/>
  <c r="T169" i="9"/>
  <c r="R169" i="9"/>
  <c r="P169" i="9"/>
  <c r="BK169" i="9"/>
  <c r="J169" i="9"/>
  <c r="BF169" i="9" s="1"/>
  <c r="BI168" i="9"/>
  <c r="BH168" i="9"/>
  <c r="BG168" i="9"/>
  <c r="BE168" i="9"/>
  <c r="T168" i="9"/>
  <c r="R168" i="9"/>
  <c r="P168" i="9"/>
  <c r="BK168" i="9"/>
  <c r="J168" i="9"/>
  <c r="BF168" i="9"/>
  <c r="BI166" i="9"/>
  <c r="BH166" i="9"/>
  <c r="BG166" i="9"/>
  <c r="BE166" i="9"/>
  <c r="T166" i="9"/>
  <c r="R166" i="9"/>
  <c r="P166" i="9"/>
  <c r="BK166" i="9"/>
  <c r="J166" i="9"/>
  <c r="BF166" i="9" s="1"/>
  <c r="BI165" i="9"/>
  <c r="BH165" i="9"/>
  <c r="BG165" i="9"/>
  <c r="BE165" i="9"/>
  <c r="T165" i="9"/>
  <c r="R165" i="9"/>
  <c r="P165" i="9"/>
  <c r="BK165" i="9"/>
  <c r="J165" i="9"/>
  <c r="BF165" i="9" s="1"/>
  <c r="BI164" i="9"/>
  <c r="BH164" i="9"/>
  <c r="BG164" i="9"/>
  <c r="BE164" i="9"/>
  <c r="T164" i="9"/>
  <c r="R164" i="9"/>
  <c r="P164" i="9"/>
  <c r="BK164" i="9"/>
  <c r="J164" i="9"/>
  <c r="BF164" i="9"/>
  <c r="BI163" i="9"/>
  <c r="BH163" i="9"/>
  <c r="BG163" i="9"/>
  <c r="BE163" i="9"/>
  <c r="T163" i="9"/>
  <c r="R163" i="9"/>
  <c r="P163" i="9"/>
  <c r="BK163" i="9"/>
  <c r="J163" i="9"/>
  <c r="BF163" i="9" s="1"/>
  <c r="BI162" i="9"/>
  <c r="BH162" i="9"/>
  <c r="BG162" i="9"/>
  <c r="BE162" i="9"/>
  <c r="T162" i="9"/>
  <c r="R162" i="9"/>
  <c r="P162" i="9"/>
  <c r="BK162" i="9"/>
  <c r="J162" i="9"/>
  <c r="BF162" i="9"/>
  <c r="BI161" i="9"/>
  <c r="BH161" i="9"/>
  <c r="BG161" i="9"/>
  <c r="BE161" i="9"/>
  <c r="T161" i="9"/>
  <c r="R161" i="9"/>
  <c r="P161" i="9"/>
  <c r="BK161" i="9"/>
  <c r="J161" i="9"/>
  <c r="BF161" i="9" s="1"/>
  <c r="BI160" i="9"/>
  <c r="BH160" i="9"/>
  <c r="BG160" i="9"/>
  <c r="BE160" i="9"/>
  <c r="T160" i="9"/>
  <c r="R160" i="9"/>
  <c r="P160" i="9"/>
  <c r="BK160" i="9"/>
  <c r="J160" i="9"/>
  <c r="BF160" i="9"/>
  <c r="BI159" i="9"/>
  <c r="BH159" i="9"/>
  <c r="BG159" i="9"/>
  <c r="BE159" i="9"/>
  <c r="T159" i="9"/>
  <c r="R159" i="9"/>
  <c r="P159" i="9"/>
  <c r="BK159" i="9"/>
  <c r="J159" i="9"/>
  <c r="BF159" i="9" s="1"/>
  <c r="BI158" i="9"/>
  <c r="BH158" i="9"/>
  <c r="BG158" i="9"/>
  <c r="BE158" i="9"/>
  <c r="T158" i="9"/>
  <c r="R158" i="9"/>
  <c r="P158" i="9"/>
  <c r="BK158" i="9"/>
  <c r="J158" i="9"/>
  <c r="BF158" i="9" s="1"/>
  <c r="BI157" i="9"/>
  <c r="BH157" i="9"/>
  <c r="BG157" i="9"/>
  <c r="BE157" i="9"/>
  <c r="T157" i="9"/>
  <c r="R157" i="9"/>
  <c r="P157" i="9"/>
  <c r="BK157" i="9"/>
  <c r="J157" i="9"/>
  <c r="BF157" i="9" s="1"/>
  <c r="BI156" i="9"/>
  <c r="BH156" i="9"/>
  <c r="BG156" i="9"/>
  <c r="BE156" i="9"/>
  <c r="T156" i="9"/>
  <c r="R156" i="9"/>
  <c r="P156" i="9"/>
  <c r="BK156" i="9"/>
  <c r="J156" i="9"/>
  <c r="BF156" i="9"/>
  <c r="BI155" i="9"/>
  <c r="BH155" i="9"/>
  <c r="BG155" i="9"/>
  <c r="BE155" i="9"/>
  <c r="T155" i="9"/>
  <c r="R155" i="9"/>
  <c r="P155" i="9"/>
  <c r="BK155" i="9"/>
  <c r="J155" i="9"/>
  <c r="BF155" i="9" s="1"/>
  <c r="BI154" i="9"/>
  <c r="BH154" i="9"/>
  <c r="BG154" i="9"/>
  <c r="BE154" i="9"/>
  <c r="T154" i="9"/>
  <c r="R154" i="9"/>
  <c r="P154" i="9"/>
  <c r="BK154" i="9"/>
  <c r="J154" i="9"/>
  <c r="BF154" i="9"/>
  <c r="BI153" i="9"/>
  <c r="BH153" i="9"/>
  <c r="BG153" i="9"/>
  <c r="BE153" i="9"/>
  <c r="T153" i="9"/>
  <c r="R153" i="9"/>
  <c r="P153" i="9"/>
  <c r="BK153" i="9"/>
  <c r="J153" i="9"/>
  <c r="BF153" i="9" s="1"/>
  <c r="BI152" i="9"/>
  <c r="BH152" i="9"/>
  <c r="BG152" i="9"/>
  <c r="BE152" i="9"/>
  <c r="T152" i="9"/>
  <c r="R152" i="9"/>
  <c r="P152" i="9"/>
  <c r="BK152" i="9"/>
  <c r="J152" i="9"/>
  <c r="BF152" i="9"/>
  <c r="BI151" i="9"/>
  <c r="BH151" i="9"/>
  <c r="BG151" i="9"/>
  <c r="BE151" i="9"/>
  <c r="T151" i="9"/>
  <c r="R151" i="9"/>
  <c r="P151" i="9"/>
  <c r="BK151" i="9"/>
  <c r="J151" i="9"/>
  <c r="BF151" i="9" s="1"/>
  <c r="BI150" i="9"/>
  <c r="BH150" i="9"/>
  <c r="BG150" i="9"/>
  <c r="BE150" i="9"/>
  <c r="T150" i="9"/>
  <c r="R150" i="9"/>
  <c r="P150" i="9"/>
  <c r="BK150" i="9"/>
  <c r="J150" i="9"/>
  <c r="BF150" i="9" s="1"/>
  <c r="BI149" i="9"/>
  <c r="BH149" i="9"/>
  <c r="BG149" i="9"/>
  <c r="BE149" i="9"/>
  <c r="T149" i="9"/>
  <c r="R149" i="9"/>
  <c r="P149" i="9"/>
  <c r="BK149" i="9"/>
  <c r="J149" i="9"/>
  <c r="BF149" i="9" s="1"/>
  <c r="BI148" i="9"/>
  <c r="BH148" i="9"/>
  <c r="BG148" i="9"/>
  <c r="BE148" i="9"/>
  <c r="T148" i="9"/>
  <c r="R148" i="9"/>
  <c r="P148" i="9"/>
  <c r="BK148" i="9"/>
  <c r="J148" i="9"/>
  <c r="BF148" i="9"/>
  <c r="BI147" i="9"/>
  <c r="BH147" i="9"/>
  <c r="BG147" i="9"/>
  <c r="BE147" i="9"/>
  <c r="T147" i="9"/>
  <c r="R147" i="9"/>
  <c r="P147" i="9"/>
  <c r="BK147" i="9"/>
  <c r="J147" i="9"/>
  <c r="BF147" i="9" s="1"/>
  <c r="BI146" i="9"/>
  <c r="BH146" i="9"/>
  <c r="BG146" i="9"/>
  <c r="BE146" i="9"/>
  <c r="T146" i="9"/>
  <c r="R146" i="9"/>
  <c r="P146" i="9"/>
  <c r="BK146" i="9"/>
  <c r="J146" i="9"/>
  <c r="BF146" i="9"/>
  <c r="BI145" i="9"/>
  <c r="BH145" i="9"/>
  <c r="BG145" i="9"/>
  <c r="BE145" i="9"/>
  <c r="T145" i="9"/>
  <c r="R145" i="9"/>
  <c r="P145" i="9"/>
  <c r="BK145" i="9"/>
  <c r="J145" i="9"/>
  <c r="BF145" i="9" s="1"/>
  <c r="BI144" i="9"/>
  <c r="BH144" i="9"/>
  <c r="BG144" i="9"/>
  <c r="BE144" i="9"/>
  <c r="T144" i="9"/>
  <c r="R144" i="9"/>
  <c r="P144" i="9"/>
  <c r="BK144" i="9"/>
  <c r="BK143" i="9" s="1"/>
  <c r="J143" i="9" s="1"/>
  <c r="J73" i="9" s="1"/>
  <c r="J144" i="9"/>
  <c r="BF144" i="9"/>
  <c r="BI142" i="9"/>
  <c r="BH142" i="9"/>
  <c r="BG142" i="9"/>
  <c r="BE142" i="9"/>
  <c r="T142" i="9"/>
  <c r="R142" i="9"/>
  <c r="P142" i="9"/>
  <c r="BK142" i="9"/>
  <c r="J142" i="9"/>
  <c r="BF142" i="9"/>
  <c r="BI141" i="9"/>
  <c r="BH141" i="9"/>
  <c r="BG141" i="9"/>
  <c r="BE141" i="9"/>
  <c r="T141" i="9"/>
  <c r="R141" i="9"/>
  <c r="P141" i="9"/>
  <c r="BK141" i="9"/>
  <c r="J141" i="9"/>
  <c r="BF141" i="9" s="1"/>
  <c r="BI140" i="9"/>
  <c r="BH140" i="9"/>
  <c r="BG140" i="9"/>
  <c r="BE140" i="9"/>
  <c r="T140" i="9"/>
  <c r="R140" i="9"/>
  <c r="P140" i="9"/>
  <c r="BK140" i="9"/>
  <c r="J140" i="9"/>
  <c r="BF140" i="9"/>
  <c r="BI139" i="9"/>
  <c r="BH139" i="9"/>
  <c r="BG139" i="9"/>
  <c r="BE139" i="9"/>
  <c r="T139" i="9"/>
  <c r="R139" i="9"/>
  <c r="P139" i="9"/>
  <c r="BK139" i="9"/>
  <c r="J139" i="9"/>
  <c r="BF139" i="9" s="1"/>
  <c r="BI138" i="9"/>
  <c r="BH138" i="9"/>
  <c r="BG138" i="9"/>
  <c r="BE138" i="9"/>
  <c r="T138" i="9"/>
  <c r="R138" i="9"/>
  <c r="P138" i="9"/>
  <c r="BK138" i="9"/>
  <c r="J138" i="9"/>
  <c r="BF138" i="9"/>
  <c r="BI137" i="9"/>
  <c r="BH137" i="9"/>
  <c r="BG137" i="9"/>
  <c r="BE137" i="9"/>
  <c r="T137" i="9"/>
  <c r="R137" i="9"/>
  <c r="P137" i="9"/>
  <c r="BK137" i="9"/>
  <c r="J137" i="9"/>
  <c r="BF137" i="9" s="1"/>
  <c r="BI136" i="9"/>
  <c r="BH136" i="9"/>
  <c r="BG136" i="9"/>
  <c r="BE136" i="9"/>
  <c r="T136" i="9"/>
  <c r="R136" i="9"/>
  <c r="P136" i="9"/>
  <c r="BK136" i="9"/>
  <c r="J136" i="9"/>
  <c r="BF136" i="9" s="1"/>
  <c r="BI135" i="9"/>
  <c r="BH135" i="9"/>
  <c r="BG135" i="9"/>
  <c r="BE135" i="9"/>
  <c r="T135" i="9"/>
  <c r="R135" i="9"/>
  <c r="P135" i="9"/>
  <c r="BK135" i="9"/>
  <c r="J135" i="9"/>
  <c r="BF135" i="9" s="1"/>
  <c r="BI134" i="9"/>
  <c r="BH134" i="9"/>
  <c r="BG134" i="9"/>
  <c r="BE134" i="9"/>
  <c r="T134" i="9"/>
  <c r="R134" i="9"/>
  <c r="P134" i="9"/>
  <c r="BK134" i="9"/>
  <c r="J134" i="9"/>
  <c r="BF134" i="9"/>
  <c r="BI133" i="9"/>
  <c r="BH133" i="9"/>
  <c r="BG133" i="9"/>
  <c r="BE133" i="9"/>
  <c r="T133" i="9"/>
  <c r="R133" i="9"/>
  <c r="P133" i="9"/>
  <c r="BK133" i="9"/>
  <c r="J133" i="9"/>
  <c r="BF133" i="9" s="1"/>
  <c r="BI132" i="9"/>
  <c r="BH132" i="9"/>
  <c r="BG132" i="9"/>
  <c r="BE132" i="9"/>
  <c r="T132" i="9"/>
  <c r="R132" i="9"/>
  <c r="P132" i="9"/>
  <c r="BK132" i="9"/>
  <c r="J132" i="9"/>
  <c r="BF132" i="9"/>
  <c r="BI130" i="9"/>
  <c r="BH130" i="9"/>
  <c r="BG130" i="9"/>
  <c r="BE130" i="9"/>
  <c r="T130" i="9"/>
  <c r="R130" i="9"/>
  <c r="P130" i="9"/>
  <c r="BK130" i="9"/>
  <c r="J130" i="9"/>
  <c r="BF130" i="9" s="1"/>
  <c r="BI129" i="9"/>
  <c r="BH129" i="9"/>
  <c r="BG129" i="9"/>
  <c r="BE129" i="9"/>
  <c r="T129" i="9"/>
  <c r="R129" i="9"/>
  <c r="P129" i="9"/>
  <c r="BK129" i="9"/>
  <c r="J129" i="9"/>
  <c r="BF129" i="9" s="1"/>
  <c r="BI128" i="9"/>
  <c r="BH128" i="9"/>
  <c r="BG128" i="9"/>
  <c r="BE128" i="9"/>
  <c r="T128" i="9"/>
  <c r="R128" i="9"/>
  <c r="P128" i="9"/>
  <c r="BK128" i="9"/>
  <c r="J128" i="9"/>
  <c r="BF128" i="9"/>
  <c r="BI127" i="9"/>
  <c r="BH127" i="9"/>
  <c r="BG127" i="9"/>
  <c r="BE127" i="9"/>
  <c r="T127" i="9"/>
  <c r="R127" i="9"/>
  <c r="P127" i="9"/>
  <c r="BK127" i="9"/>
  <c r="J127" i="9"/>
  <c r="BF127" i="9" s="1"/>
  <c r="BI126" i="9"/>
  <c r="BH126" i="9"/>
  <c r="BG126" i="9"/>
  <c r="BE126" i="9"/>
  <c r="T126" i="9"/>
  <c r="R126" i="9"/>
  <c r="P126" i="9"/>
  <c r="BK126" i="9"/>
  <c r="J126" i="9"/>
  <c r="BF126" i="9"/>
  <c r="BI125" i="9"/>
  <c r="BH125" i="9"/>
  <c r="BG125" i="9"/>
  <c r="BE125" i="9"/>
  <c r="T125" i="9"/>
  <c r="R125" i="9"/>
  <c r="P125" i="9"/>
  <c r="BK125" i="9"/>
  <c r="J125" i="9"/>
  <c r="BF125" i="9" s="1"/>
  <c r="BI124" i="9"/>
  <c r="BH124" i="9"/>
  <c r="BG124" i="9"/>
  <c r="BE124" i="9"/>
  <c r="T124" i="9"/>
  <c r="R124" i="9"/>
  <c r="P124" i="9"/>
  <c r="BK124" i="9"/>
  <c r="J124" i="9"/>
  <c r="BF124" i="9"/>
  <c r="BI123" i="9"/>
  <c r="BH123" i="9"/>
  <c r="BG123" i="9"/>
  <c r="BE123" i="9"/>
  <c r="T123" i="9"/>
  <c r="R123" i="9"/>
  <c r="P123" i="9"/>
  <c r="BK123" i="9"/>
  <c r="J123" i="9"/>
  <c r="BF123" i="9" s="1"/>
  <c r="BI122" i="9"/>
  <c r="BH122" i="9"/>
  <c r="BG122" i="9"/>
  <c r="BE122" i="9"/>
  <c r="T122" i="9"/>
  <c r="R122" i="9"/>
  <c r="P122" i="9"/>
  <c r="BK122" i="9"/>
  <c r="J122" i="9"/>
  <c r="BF122" i="9" s="1"/>
  <c r="BI121" i="9"/>
  <c r="BH121" i="9"/>
  <c r="BG121" i="9"/>
  <c r="BE121" i="9"/>
  <c r="T121" i="9"/>
  <c r="R121" i="9"/>
  <c r="P121" i="9"/>
  <c r="BK121" i="9"/>
  <c r="J121" i="9"/>
  <c r="BF121" i="9" s="1"/>
  <c r="BI120" i="9"/>
  <c r="BH120" i="9"/>
  <c r="BG120" i="9"/>
  <c r="BE120" i="9"/>
  <c r="T120" i="9"/>
  <c r="R120" i="9"/>
  <c r="P120" i="9"/>
  <c r="BK120" i="9"/>
  <c r="J120" i="9"/>
  <c r="BF120" i="9"/>
  <c r="BI119" i="9"/>
  <c r="BH119" i="9"/>
  <c r="BG119" i="9"/>
  <c r="BE119" i="9"/>
  <c r="T119" i="9"/>
  <c r="R119" i="9"/>
  <c r="P119" i="9"/>
  <c r="BK119" i="9"/>
  <c r="J119" i="9"/>
  <c r="BF119" i="9" s="1"/>
  <c r="BI118" i="9"/>
  <c r="BH118" i="9"/>
  <c r="BG118" i="9"/>
  <c r="BE118" i="9"/>
  <c r="T118" i="9"/>
  <c r="R118" i="9"/>
  <c r="P118" i="9"/>
  <c r="BK118" i="9"/>
  <c r="J118" i="9"/>
  <c r="BF118" i="9"/>
  <c r="BI116" i="9"/>
  <c r="BH116" i="9"/>
  <c r="BG116" i="9"/>
  <c r="BE116" i="9"/>
  <c r="T116" i="9"/>
  <c r="R116" i="9"/>
  <c r="P116" i="9"/>
  <c r="BK116" i="9"/>
  <c r="J116" i="9"/>
  <c r="BF116" i="9" s="1"/>
  <c r="BI115" i="9"/>
  <c r="BH115" i="9"/>
  <c r="BG115" i="9"/>
  <c r="BE115" i="9"/>
  <c r="T115" i="9"/>
  <c r="R115" i="9"/>
  <c r="P115" i="9"/>
  <c r="BK115" i="9"/>
  <c r="J115" i="9"/>
  <c r="BF115" i="9" s="1"/>
  <c r="BI114" i="9"/>
  <c r="BH114" i="9"/>
  <c r="BG114" i="9"/>
  <c r="BE114" i="9"/>
  <c r="T114" i="9"/>
  <c r="R114" i="9"/>
  <c r="P114" i="9"/>
  <c r="BK114" i="9"/>
  <c r="J114" i="9"/>
  <c r="BF114" i="9"/>
  <c r="BI113" i="9"/>
  <c r="BH113" i="9"/>
  <c r="BG113" i="9"/>
  <c r="BE113" i="9"/>
  <c r="T113" i="9"/>
  <c r="R113" i="9"/>
  <c r="P113" i="9"/>
  <c r="BK113" i="9"/>
  <c r="J113" i="9"/>
  <c r="BF113" i="9" s="1"/>
  <c r="BI112" i="9"/>
  <c r="BH112" i="9"/>
  <c r="BG112" i="9"/>
  <c r="BE112" i="9"/>
  <c r="T112" i="9"/>
  <c r="R112" i="9"/>
  <c r="P112" i="9"/>
  <c r="BK112" i="9"/>
  <c r="J112" i="9"/>
  <c r="BF112" i="9"/>
  <c r="BI109" i="9"/>
  <c r="BH109" i="9"/>
  <c r="BG109" i="9"/>
  <c r="BE109" i="9"/>
  <c r="T109" i="9"/>
  <c r="T108" i="9" s="1"/>
  <c r="R109" i="9"/>
  <c r="R108" i="9"/>
  <c r="P109" i="9"/>
  <c r="P108" i="9" s="1"/>
  <c r="BK109" i="9"/>
  <c r="BK108" i="9"/>
  <c r="J108" i="9" s="1"/>
  <c r="J68" i="9" s="1"/>
  <c r="J109" i="9"/>
  <c r="BF109" i="9" s="1"/>
  <c r="BI107" i="9"/>
  <c r="BH107" i="9"/>
  <c r="BG107" i="9"/>
  <c r="BE107" i="9"/>
  <c r="T107" i="9"/>
  <c r="R107" i="9"/>
  <c r="P107" i="9"/>
  <c r="BK107" i="9"/>
  <c r="J107" i="9"/>
  <c r="BF107" i="9" s="1"/>
  <c r="BI106" i="9"/>
  <c r="BH106" i="9"/>
  <c r="BG106" i="9"/>
  <c r="BE106" i="9"/>
  <c r="T106" i="9"/>
  <c r="R106" i="9"/>
  <c r="P106" i="9"/>
  <c r="BK106" i="9"/>
  <c r="J106" i="9"/>
  <c r="BF106" i="9"/>
  <c r="BI105" i="9"/>
  <c r="BH105" i="9"/>
  <c r="BG105" i="9"/>
  <c r="BE105" i="9"/>
  <c r="T105" i="9"/>
  <c r="R105" i="9"/>
  <c r="P105" i="9"/>
  <c r="BK105" i="9"/>
  <c r="J105" i="9"/>
  <c r="BF105" i="9" s="1"/>
  <c r="BI104" i="9"/>
  <c r="BH104" i="9"/>
  <c r="BG104" i="9"/>
  <c r="BE104" i="9"/>
  <c r="T104" i="9"/>
  <c r="R104" i="9"/>
  <c r="P104" i="9"/>
  <c r="BK104" i="9"/>
  <c r="J104" i="9"/>
  <c r="BF104" i="9"/>
  <c r="BI103" i="9"/>
  <c r="BH103" i="9"/>
  <c r="BG103" i="9"/>
  <c r="BE103" i="9"/>
  <c r="T103" i="9"/>
  <c r="R103" i="9"/>
  <c r="P103" i="9"/>
  <c r="BK103" i="9"/>
  <c r="J103" i="9"/>
  <c r="BF103" i="9" s="1"/>
  <c r="BI101" i="9"/>
  <c r="BH101" i="9"/>
  <c r="BG101" i="9"/>
  <c r="BE101" i="9"/>
  <c r="T101" i="9"/>
  <c r="T100" i="9" s="1"/>
  <c r="R101" i="9"/>
  <c r="R100" i="9"/>
  <c r="P101" i="9"/>
  <c r="P100" i="9" s="1"/>
  <c r="BK101" i="9"/>
  <c r="BK100" i="9" s="1"/>
  <c r="J101" i="9"/>
  <c r="BF101" i="9" s="1"/>
  <c r="BI99" i="9"/>
  <c r="F39" i="9" s="1"/>
  <c r="BD63" i="1" s="1"/>
  <c r="BH99" i="9"/>
  <c r="BG99" i="9"/>
  <c r="BE99" i="9"/>
  <c r="T99" i="9"/>
  <c r="T98" i="9" s="1"/>
  <c r="R99" i="9"/>
  <c r="R98" i="9"/>
  <c r="P99" i="9"/>
  <c r="P98" i="9" s="1"/>
  <c r="BK99" i="9"/>
  <c r="BK98" i="9" s="1"/>
  <c r="J98" i="9" s="1"/>
  <c r="J99" i="9"/>
  <c r="BF99" i="9" s="1"/>
  <c r="J65" i="9"/>
  <c r="J92" i="9"/>
  <c r="F92" i="9"/>
  <c r="F90" i="9"/>
  <c r="E88" i="9"/>
  <c r="J58" i="9"/>
  <c r="F58" i="9"/>
  <c r="F56" i="9"/>
  <c r="E54" i="9"/>
  <c r="J26" i="9"/>
  <c r="E26" i="9"/>
  <c r="J25" i="9"/>
  <c r="J20" i="9"/>
  <c r="E20" i="9"/>
  <c r="F93" i="9" s="1"/>
  <c r="F59" i="9"/>
  <c r="J19" i="9"/>
  <c r="J14" i="9"/>
  <c r="J90" i="9" s="1"/>
  <c r="E7" i="9"/>
  <c r="J39" i="8"/>
  <c r="J38" i="8"/>
  <c r="AY62" i="1" s="1"/>
  <c r="J37" i="8"/>
  <c r="AX62" i="1"/>
  <c r="BI217" i="8"/>
  <c r="BH217" i="8"/>
  <c r="BG217" i="8"/>
  <c r="BE217" i="8"/>
  <c r="T217" i="8"/>
  <c r="T216" i="8" s="1"/>
  <c r="R217" i="8"/>
  <c r="R216" i="8"/>
  <c r="P217" i="8"/>
  <c r="P216" i="8" s="1"/>
  <c r="BK217" i="8"/>
  <c r="BK216" i="8" s="1"/>
  <c r="J216" i="8" s="1"/>
  <c r="J76" i="8" s="1"/>
  <c r="J217" i="8"/>
  <c r="BF217" i="8" s="1"/>
  <c r="BI215" i="8"/>
  <c r="BH215" i="8"/>
  <c r="BG215" i="8"/>
  <c r="BE215" i="8"/>
  <c r="T215" i="8"/>
  <c r="T214" i="8" s="1"/>
  <c r="R215" i="8"/>
  <c r="R214" i="8" s="1"/>
  <c r="P215" i="8"/>
  <c r="P214" i="8" s="1"/>
  <c r="BK215" i="8"/>
  <c r="BK214" i="8"/>
  <c r="J214" i="8" s="1"/>
  <c r="J75" i="8" s="1"/>
  <c r="J215" i="8"/>
  <c r="BF215" i="8" s="1"/>
  <c r="BI213" i="8"/>
  <c r="BH213" i="8"/>
  <c r="BG213" i="8"/>
  <c r="BE213" i="8"/>
  <c r="T213" i="8"/>
  <c r="R213" i="8"/>
  <c r="P213" i="8"/>
  <c r="BK213" i="8"/>
  <c r="J213" i="8"/>
  <c r="BF213" i="8" s="1"/>
  <c r="BI212" i="8"/>
  <c r="BH212" i="8"/>
  <c r="BG212" i="8"/>
  <c r="BE212" i="8"/>
  <c r="T212" i="8"/>
  <c r="R212" i="8"/>
  <c r="P212" i="8"/>
  <c r="BK212" i="8"/>
  <c r="J212" i="8"/>
  <c r="BF212" i="8" s="1"/>
  <c r="BI211" i="8"/>
  <c r="BH211" i="8"/>
  <c r="BG211" i="8"/>
  <c r="BE211" i="8"/>
  <c r="T211" i="8"/>
  <c r="R211" i="8"/>
  <c r="P211" i="8"/>
  <c r="BK211" i="8"/>
  <c r="J211" i="8"/>
  <c r="BF211" i="8" s="1"/>
  <c r="BI210" i="8"/>
  <c r="BH210" i="8"/>
  <c r="BG210" i="8"/>
  <c r="BE210" i="8"/>
  <c r="T210" i="8"/>
  <c r="R210" i="8"/>
  <c r="P210" i="8"/>
  <c r="BK210" i="8"/>
  <c r="J210" i="8"/>
  <c r="BF210" i="8"/>
  <c r="BI209" i="8"/>
  <c r="BH209" i="8"/>
  <c r="BG209" i="8"/>
  <c r="BE209" i="8"/>
  <c r="T209" i="8"/>
  <c r="R209" i="8"/>
  <c r="P209" i="8"/>
  <c r="BK209" i="8"/>
  <c r="J209" i="8"/>
  <c r="BF209" i="8" s="1"/>
  <c r="BI208" i="8"/>
  <c r="BH208" i="8"/>
  <c r="BG208" i="8"/>
  <c r="BE208" i="8"/>
  <c r="T208" i="8"/>
  <c r="R208" i="8"/>
  <c r="P208" i="8"/>
  <c r="BK208" i="8"/>
  <c r="J208" i="8"/>
  <c r="BF208" i="8"/>
  <c r="BI207" i="8"/>
  <c r="BH207" i="8"/>
  <c r="BG207" i="8"/>
  <c r="BE207" i="8"/>
  <c r="T207" i="8"/>
  <c r="R207" i="8"/>
  <c r="P207" i="8"/>
  <c r="BK207" i="8"/>
  <c r="J207" i="8"/>
  <c r="BF207" i="8" s="1"/>
  <c r="BI206" i="8"/>
  <c r="BH206" i="8"/>
  <c r="BG206" i="8"/>
  <c r="BE206" i="8"/>
  <c r="T206" i="8"/>
  <c r="R206" i="8"/>
  <c r="P206" i="8"/>
  <c r="BK206" i="8"/>
  <c r="J206" i="8"/>
  <c r="BF206" i="8"/>
  <c r="BI205" i="8"/>
  <c r="BH205" i="8"/>
  <c r="BG205" i="8"/>
  <c r="BE205" i="8"/>
  <c r="T205" i="8"/>
  <c r="R205" i="8"/>
  <c r="P205" i="8"/>
  <c r="BK205" i="8"/>
  <c r="J205" i="8"/>
  <c r="BF205" i="8" s="1"/>
  <c r="BI204" i="8"/>
  <c r="BH204" i="8"/>
  <c r="BG204" i="8"/>
  <c r="BE204" i="8"/>
  <c r="T204" i="8"/>
  <c r="R204" i="8"/>
  <c r="P204" i="8"/>
  <c r="BK204" i="8"/>
  <c r="J204" i="8"/>
  <c r="BF204" i="8" s="1"/>
  <c r="BI203" i="8"/>
  <c r="BH203" i="8"/>
  <c r="BG203" i="8"/>
  <c r="BE203" i="8"/>
  <c r="T203" i="8"/>
  <c r="R203" i="8"/>
  <c r="P203" i="8"/>
  <c r="BK203" i="8"/>
  <c r="J203" i="8"/>
  <c r="BF203" i="8" s="1"/>
  <c r="BI202" i="8"/>
  <c r="BH202" i="8"/>
  <c r="BG202" i="8"/>
  <c r="BE202" i="8"/>
  <c r="T202" i="8"/>
  <c r="R202" i="8"/>
  <c r="P202" i="8"/>
  <c r="BK202" i="8"/>
  <c r="J202" i="8"/>
  <c r="BF202" i="8"/>
  <c r="BI201" i="8"/>
  <c r="BH201" i="8"/>
  <c r="BG201" i="8"/>
  <c r="BE201" i="8"/>
  <c r="T201" i="8"/>
  <c r="R201" i="8"/>
  <c r="P201" i="8"/>
  <c r="BK201" i="8"/>
  <c r="J201" i="8"/>
  <c r="BF201" i="8" s="1"/>
  <c r="BI200" i="8"/>
  <c r="BH200" i="8"/>
  <c r="BG200" i="8"/>
  <c r="BE200" i="8"/>
  <c r="T200" i="8"/>
  <c r="R200" i="8"/>
  <c r="P200" i="8"/>
  <c r="BK200" i="8"/>
  <c r="J200" i="8"/>
  <c r="BF200" i="8"/>
  <c r="BI199" i="8"/>
  <c r="BH199" i="8"/>
  <c r="BG199" i="8"/>
  <c r="BE199" i="8"/>
  <c r="T199" i="8"/>
  <c r="R199" i="8"/>
  <c r="P199" i="8"/>
  <c r="BK199" i="8"/>
  <c r="J199" i="8"/>
  <c r="BF199" i="8" s="1"/>
  <c r="BI198" i="8"/>
  <c r="BH198" i="8"/>
  <c r="BG198" i="8"/>
  <c r="BE198" i="8"/>
  <c r="T198" i="8"/>
  <c r="R198" i="8"/>
  <c r="P198" i="8"/>
  <c r="BK198" i="8"/>
  <c r="J198" i="8"/>
  <c r="BF198" i="8"/>
  <c r="BI197" i="8"/>
  <c r="BH197" i="8"/>
  <c r="BG197" i="8"/>
  <c r="BE197" i="8"/>
  <c r="T197" i="8"/>
  <c r="R197" i="8"/>
  <c r="P197" i="8"/>
  <c r="BK197" i="8"/>
  <c r="J197" i="8"/>
  <c r="BF197" i="8" s="1"/>
  <c r="BI195" i="8"/>
  <c r="BH195" i="8"/>
  <c r="BG195" i="8"/>
  <c r="BE195" i="8"/>
  <c r="T195" i="8"/>
  <c r="R195" i="8"/>
  <c r="P195" i="8"/>
  <c r="BK195" i="8"/>
  <c r="J195" i="8"/>
  <c r="BF195" i="8" s="1"/>
  <c r="BI194" i="8"/>
  <c r="BH194" i="8"/>
  <c r="BG194" i="8"/>
  <c r="BE194" i="8"/>
  <c r="T194" i="8"/>
  <c r="R194" i="8"/>
  <c r="P194" i="8"/>
  <c r="BK194" i="8"/>
  <c r="J194" i="8"/>
  <c r="BF194" i="8"/>
  <c r="BI193" i="8"/>
  <c r="BH193" i="8"/>
  <c r="BG193" i="8"/>
  <c r="BE193" i="8"/>
  <c r="T193" i="8"/>
  <c r="R193" i="8"/>
  <c r="P193" i="8"/>
  <c r="BK193" i="8"/>
  <c r="J193" i="8"/>
  <c r="BF193" i="8" s="1"/>
  <c r="BI192" i="8"/>
  <c r="BH192" i="8"/>
  <c r="BG192" i="8"/>
  <c r="BE192" i="8"/>
  <c r="T192" i="8"/>
  <c r="R192" i="8"/>
  <c r="P192" i="8"/>
  <c r="BK192" i="8"/>
  <c r="J192" i="8"/>
  <c r="BF192" i="8" s="1"/>
  <c r="BI191" i="8"/>
  <c r="BH191" i="8"/>
  <c r="BG191" i="8"/>
  <c r="BE191" i="8"/>
  <c r="T191" i="8"/>
  <c r="R191" i="8"/>
  <c r="P191" i="8"/>
  <c r="BK191" i="8"/>
  <c r="J191" i="8"/>
  <c r="BF191" i="8" s="1"/>
  <c r="BI190" i="8"/>
  <c r="BH190" i="8"/>
  <c r="BG190" i="8"/>
  <c r="BE190" i="8"/>
  <c r="T190" i="8"/>
  <c r="R190" i="8"/>
  <c r="P190" i="8"/>
  <c r="BK190" i="8"/>
  <c r="J190" i="8"/>
  <c r="BF190" i="8"/>
  <c r="BI188" i="8"/>
  <c r="BH188" i="8"/>
  <c r="BG188" i="8"/>
  <c r="BE188" i="8"/>
  <c r="T188" i="8"/>
  <c r="R188" i="8"/>
  <c r="P188" i="8"/>
  <c r="BK188" i="8"/>
  <c r="J188" i="8"/>
  <c r="BF188" i="8"/>
  <c r="BI187" i="8"/>
  <c r="BH187" i="8"/>
  <c r="BG187" i="8"/>
  <c r="BE187" i="8"/>
  <c r="T187" i="8"/>
  <c r="R187" i="8"/>
  <c r="P187" i="8"/>
  <c r="BK187" i="8"/>
  <c r="J187" i="8"/>
  <c r="BF187" i="8" s="1"/>
  <c r="BI186" i="8"/>
  <c r="BH186" i="8"/>
  <c r="BG186" i="8"/>
  <c r="BE186" i="8"/>
  <c r="T186" i="8"/>
  <c r="R186" i="8"/>
  <c r="P186" i="8"/>
  <c r="BK186" i="8"/>
  <c r="J186" i="8"/>
  <c r="BF186" i="8" s="1"/>
  <c r="BI185" i="8"/>
  <c r="BH185" i="8"/>
  <c r="BG185" i="8"/>
  <c r="BE185" i="8"/>
  <c r="T185" i="8"/>
  <c r="R185" i="8"/>
  <c r="P185" i="8"/>
  <c r="BK185" i="8"/>
  <c r="J185" i="8"/>
  <c r="BF185" i="8" s="1"/>
  <c r="BI184" i="8"/>
  <c r="BH184" i="8"/>
  <c r="BG184" i="8"/>
  <c r="BE184" i="8"/>
  <c r="T184" i="8"/>
  <c r="R184" i="8"/>
  <c r="P184" i="8"/>
  <c r="BK184" i="8"/>
  <c r="J184" i="8"/>
  <c r="BF184" i="8"/>
  <c r="BI183" i="8"/>
  <c r="BH183" i="8"/>
  <c r="BG183" i="8"/>
  <c r="BE183" i="8"/>
  <c r="T183" i="8"/>
  <c r="R183" i="8"/>
  <c r="P183" i="8"/>
  <c r="BK183" i="8"/>
  <c r="J183" i="8"/>
  <c r="BF183" i="8" s="1"/>
  <c r="BI182" i="8"/>
  <c r="BH182" i="8"/>
  <c r="BG182" i="8"/>
  <c r="BE182" i="8"/>
  <c r="T182" i="8"/>
  <c r="R182" i="8"/>
  <c r="P182" i="8"/>
  <c r="BK182" i="8"/>
  <c r="J182" i="8"/>
  <c r="BF182" i="8"/>
  <c r="BI181" i="8"/>
  <c r="BH181" i="8"/>
  <c r="BG181" i="8"/>
  <c r="BE181" i="8"/>
  <c r="T181" i="8"/>
  <c r="R181" i="8"/>
  <c r="P181" i="8"/>
  <c r="BK181" i="8"/>
  <c r="J181" i="8"/>
  <c r="BF181" i="8" s="1"/>
  <c r="BI180" i="8"/>
  <c r="BH180" i="8"/>
  <c r="BG180" i="8"/>
  <c r="BE180" i="8"/>
  <c r="T180" i="8"/>
  <c r="R180" i="8"/>
  <c r="P180" i="8"/>
  <c r="BK180" i="8"/>
  <c r="J180" i="8"/>
  <c r="BF180" i="8"/>
  <c r="BI179" i="8"/>
  <c r="BH179" i="8"/>
  <c r="BG179" i="8"/>
  <c r="BE179" i="8"/>
  <c r="T179" i="8"/>
  <c r="R179" i="8"/>
  <c r="P179" i="8"/>
  <c r="BK179" i="8"/>
  <c r="J179" i="8"/>
  <c r="BF179" i="8" s="1"/>
  <c r="BI178" i="8"/>
  <c r="BH178" i="8"/>
  <c r="BG178" i="8"/>
  <c r="BE178" i="8"/>
  <c r="T178" i="8"/>
  <c r="R178" i="8"/>
  <c r="P178" i="8"/>
  <c r="BK178" i="8"/>
  <c r="J178" i="8"/>
  <c r="BF178" i="8" s="1"/>
  <c r="BI177" i="8"/>
  <c r="BH177" i="8"/>
  <c r="BG177" i="8"/>
  <c r="BE177" i="8"/>
  <c r="T177" i="8"/>
  <c r="R177" i="8"/>
  <c r="P177" i="8"/>
  <c r="BK177" i="8"/>
  <c r="J177" i="8"/>
  <c r="BF177" i="8" s="1"/>
  <c r="BI176" i="8"/>
  <c r="BH176" i="8"/>
  <c r="BG176" i="8"/>
  <c r="BE176" i="8"/>
  <c r="T176" i="8"/>
  <c r="R176" i="8"/>
  <c r="P176" i="8"/>
  <c r="BK176" i="8"/>
  <c r="J176" i="8"/>
  <c r="BF176" i="8"/>
  <c r="BI175" i="8"/>
  <c r="BH175" i="8"/>
  <c r="BG175" i="8"/>
  <c r="BE175" i="8"/>
  <c r="T175" i="8"/>
  <c r="R175" i="8"/>
  <c r="P175" i="8"/>
  <c r="BK175" i="8"/>
  <c r="J175" i="8"/>
  <c r="BF175" i="8" s="1"/>
  <c r="BI174" i="8"/>
  <c r="BH174" i="8"/>
  <c r="BG174" i="8"/>
  <c r="BE174" i="8"/>
  <c r="T174" i="8"/>
  <c r="R174" i="8"/>
  <c r="P174" i="8"/>
  <c r="BK174" i="8"/>
  <c r="J174" i="8"/>
  <c r="BF174" i="8"/>
  <c r="BI173" i="8"/>
  <c r="BH173" i="8"/>
  <c r="BG173" i="8"/>
  <c r="BE173" i="8"/>
  <c r="T173" i="8"/>
  <c r="R173" i="8"/>
  <c r="P173" i="8"/>
  <c r="BK173" i="8"/>
  <c r="J173" i="8"/>
  <c r="BF173" i="8" s="1"/>
  <c r="BI172" i="8"/>
  <c r="BH172" i="8"/>
  <c r="BG172" i="8"/>
  <c r="BE172" i="8"/>
  <c r="T172" i="8"/>
  <c r="R172" i="8"/>
  <c r="P172" i="8"/>
  <c r="BK172" i="8"/>
  <c r="J172" i="8"/>
  <c r="BF172" i="8"/>
  <c r="BI171" i="8"/>
  <c r="BH171" i="8"/>
  <c r="BG171" i="8"/>
  <c r="BE171" i="8"/>
  <c r="T171" i="8"/>
  <c r="R171" i="8"/>
  <c r="P171" i="8"/>
  <c r="BK171" i="8"/>
  <c r="J171" i="8"/>
  <c r="BF171" i="8" s="1"/>
  <c r="BI170" i="8"/>
  <c r="BH170" i="8"/>
  <c r="BG170" i="8"/>
  <c r="BE170" i="8"/>
  <c r="T170" i="8"/>
  <c r="R170" i="8"/>
  <c r="P170" i="8"/>
  <c r="BK170" i="8"/>
  <c r="J170" i="8"/>
  <c r="BF170" i="8" s="1"/>
  <c r="BI169" i="8"/>
  <c r="BH169" i="8"/>
  <c r="BG169" i="8"/>
  <c r="BE169" i="8"/>
  <c r="T169" i="8"/>
  <c r="R169" i="8"/>
  <c r="P169" i="8"/>
  <c r="BK169" i="8"/>
  <c r="J169" i="8"/>
  <c r="BF169" i="8" s="1"/>
  <c r="BI168" i="8"/>
  <c r="BH168" i="8"/>
  <c r="BG168" i="8"/>
  <c r="BE168" i="8"/>
  <c r="T168" i="8"/>
  <c r="R168" i="8"/>
  <c r="P168" i="8"/>
  <c r="BK168" i="8"/>
  <c r="J168" i="8"/>
  <c r="BF168" i="8"/>
  <c r="BI167" i="8"/>
  <c r="BH167" i="8"/>
  <c r="BG167" i="8"/>
  <c r="BE167" i="8"/>
  <c r="T167" i="8"/>
  <c r="R167" i="8"/>
  <c r="P167" i="8"/>
  <c r="BK167" i="8"/>
  <c r="J167" i="8"/>
  <c r="BF167" i="8" s="1"/>
  <c r="BI166" i="8"/>
  <c r="BH166" i="8"/>
  <c r="BG166" i="8"/>
  <c r="BE166" i="8"/>
  <c r="T166" i="8"/>
  <c r="R166" i="8"/>
  <c r="P166" i="8"/>
  <c r="BK166" i="8"/>
  <c r="J166" i="8"/>
  <c r="BF166" i="8"/>
  <c r="BI165" i="8"/>
  <c r="BH165" i="8"/>
  <c r="BG165" i="8"/>
  <c r="BE165" i="8"/>
  <c r="T165" i="8"/>
  <c r="R165" i="8"/>
  <c r="P165" i="8"/>
  <c r="BK165" i="8"/>
  <c r="J165" i="8"/>
  <c r="BF165" i="8" s="1"/>
  <c r="BI164" i="8"/>
  <c r="BH164" i="8"/>
  <c r="BG164" i="8"/>
  <c r="BE164" i="8"/>
  <c r="T164" i="8"/>
  <c r="R164" i="8"/>
  <c r="P164" i="8"/>
  <c r="BK164" i="8"/>
  <c r="J164" i="8"/>
  <c r="BF164" i="8"/>
  <c r="BI163" i="8"/>
  <c r="BH163" i="8"/>
  <c r="BG163" i="8"/>
  <c r="BE163" i="8"/>
  <c r="T163" i="8"/>
  <c r="R163" i="8"/>
  <c r="P163" i="8"/>
  <c r="BK163" i="8"/>
  <c r="J163" i="8"/>
  <c r="BF163" i="8" s="1"/>
  <c r="BI162" i="8"/>
  <c r="BH162" i="8"/>
  <c r="BG162" i="8"/>
  <c r="BE162" i="8"/>
  <c r="T162" i="8"/>
  <c r="R162" i="8"/>
  <c r="P162" i="8"/>
  <c r="BK162" i="8"/>
  <c r="J162" i="8"/>
  <c r="BF162" i="8" s="1"/>
  <c r="BI161" i="8"/>
  <c r="BH161" i="8"/>
  <c r="BG161" i="8"/>
  <c r="BE161" i="8"/>
  <c r="T161" i="8"/>
  <c r="R161" i="8"/>
  <c r="P161" i="8"/>
  <c r="BK161" i="8"/>
  <c r="J161" i="8"/>
  <c r="BF161" i="8" s="1"/>
  <c r="BI160" i="8"/>
  <c r="BH160" i="8"/>
  <c r="BG160" i="8"/>
  <c r="BE160" i="8"/>
  <c r="T160" i="8"/>
  <c r="R160" i="8"/>
  <c r="P160" i="8"/>
  <c r="BK160" i="8"/>
  <c r="J160" i="8"/>
  <c r="BF160" i="8"/>
  <c r="BI159" i="8"/>
  <c r="BH159" i="8"/>
  <c r="BG159" i="8"/>
  <c r="BE159" i="8"/>
  <c r="T159" i="8"/>
  <c r="R159" i="8"/>
  <c r="P159" i="8"/>
  <c r="BK159" i="8"/>
  <c r="J159" i="8"/>
  <c r="BF159" i="8" s="1"/>
  <c r="BI158" i="8"/>
  <c r="BH158" i="8"/>
  <c r="BG158" i="8"/>
  <c r="BE158" i="8"/>
  <c r="T158" i="8"/>
  <c r="R158" i="8"/>
  <c r="P158" i="8"/>
  <c r="BK158" i="8"/>
  <c r="J158" i="8"/>
  <c r="BF158" i="8"/>
  <c r="BI157" i="8"/>
  <c r="BH157" i="8"/>
  <c r="BG157" i="8"/>
  <c r="BE157" i="8"/>
  <c r="T157" i="8"/>
  <c r="R157" i="8"/>
  <c r="P157" i="8"/>
  <c r="BK157" i="8"/>
  <c r="J157" i="8"/>
  <c r="BF157" i="8" s="1"/>
  <c r="BI156" i="8"/>
  <c r="BH156" i="8"/>
  <c r="BG156" i="8"/>
  <c r="BE156" i="8"/>
  <c r="T156" i="8"/>
  <c r="R156" i="8"/>
  <c r="P156" i="8"/>
  <c r="BK156" i="8"/>
  <c r="J156" i="8"/>
  <c r="BF156" i="8"/>
  <c r="BI155" i="8"/>
  <c r="BH155" i="8"/>
  <c r="BG155" i="8"/>
  <c r="BE155" i="8"/>
  <c r="T155" i="8"/>
  <c r="R155" i="8"/>
  <c r="P155" i="8"/>
  <c r="BK155" i="8"/>
  <c r="J155" i="8"/>
  <c r="BF155" i="8" s="1"/>
  <c r="BI154" i="8"/>
  <c r="BH154" i="8"/>
  <c r="BG154" i="8"/>
  <c r="BE154" i="8"/>
  <c r="T154" i="8"/>
  <c r="R154" i="8"/>
  <c r="P154" i="8"/>
  <c r="BK154" i="8"/>
  <c r="J154" i="8"/>
  <c r="BF154" i="8" s="1"/>
  <c r="BI153" i="8"/>
  <c r="BH153" i="8"/>
  <c r="BG153" i="8"/>
  <c r="BE153" i="8"/>
  <c r="T153" i="8"/>
  <c r="R153" i="8"/>
  <c r="P153" i="8"/>
  <c r="BK153" i="8"/>
  <c r="J153" i="8"/>
  <c r="BF153" i="8" s="1"/>
  <c r="BI152" i="8"/>
  <c r="BH152" i="8"/>
  <c r="BG152" i="8"/>
  <c r="BE152" i="8"/>
  <c r="T152" i="8"/>
  <c r="R152" i="8"/>
  <c r="P152" i="8"/>
  <c r="BK152" i="8"/>
  <c r="J152" i="8"/>
  <c r="BF152" i="8"/>
  <c r="BI151" i="8"/>
  <c r="BH151" i="8"/>
  <c r="BG151" i="8"/>
  <c r="BE151" i="8"/>
  <c r="T151" i="8"/>
  <c r="R151" i="8"/>
  <c r="P151" i="8"/>
  <c r="BK151" i="8"/>
  <c r="J151" i="8"/>
  <c r="BF151" i="8" s="1"/>
  <c r="BI150" i="8"/>
  <c r="BH150" i="8"/>
  <c r="BG150" i="8"/>
  <c r="BE150" i="8"/>
  <c r="T150" i="8"/>
  <c r="R150" i="8"/>
  <c r="P150" i="8"/>
  <c r="BK150" i="8"/>
  <c r="J150" i="8"/>
  <c r="BF150" i="8"/>
  <c r="BI149" i="8"/>
  <c r="BH149" i="8"/>
  <c r="BG149" i="8"/>
  <c r="BE149" i="8"/>
  <c r="T149" i="8"/>
  <c r="R149" i="8"/>
  <c r="P149" i="8"/>
  <c r="BK149" i="8"/>
  <c r="J149" i="8"/>
  <c r="BF149" i="8" s="1"/>
  <c r="BI148" i="8"/>
  <c r="BH148" i="8"/>
  <c r="BG148" i="8"/>
  <c r="BE148" i="8"/>
  <c r="T148" i="8"/>
  <c r="R148" i="8"/>
  <c r="P148" i="8"/>
  <c r="BK148" i="8"/>
  <c r="J148" i="8"/>
  <c r="BF148" i="8"/>
  <c r="BI147" i="8"/>
  <c r="BH147" i="8"/>
  <c r="BG147" i="8"/>
  <c r="BE147" i="8"/>
  <c r="T147" i="8"/>
  <c r="R147" i="8"/>
  <c r="P147" i="8"/>
  <c r="BK147" i="8"/>
  <c r="J147" i="8"/>
  <c r="BF147" i="8" s="1"/>
  <c r="BI146" i="8"/>
  <c r="BH146" i="8"/>
  <c r="BG146" i="8"/>
  <c r="BE146" i="8"/>
  <c r="T146" i="8"/>
  <c r="R146" i="8"/>
  <c r="P146" i="8"/>
  <c r="BK146" i="8"/>
  <c r="J146" i="8"/>
  <c r="BF146" i="8" s="1"/>
  <c r="BI145" i="8"/>
  <c r="BH145" i="8"/>
  <c r="BG145" i="8"/>
  <c r="BE145" i="8"/>
  <c r="T145" i="8"/>
  <c r="R145" i="8"/>
  <c r="P145" i="8"/>
  <c r="BK145" i="8"/>
  <c r="J145" i="8"/>
  <c r="BF145" i="8" s="1"/>
  <c r="BI144" i="8"/>
  <c r="BH144" i="8"/>
  <c r="BG144" i="8"/>
  <c r="BE144" i="8"/>
  <c r="T144" i="8"/>
  <c r="R144" i="8"/>
  <c r="R142" i="8" s="1"/>
  <c r="P144" i="8"/>
  <c r="BK144" i="8"/>
  <c r="J144" i="8"/>
  <c r="BF144" i="8"/>
  <c r="BI143" i="8"/>
  <c r="BH143" i="8"/>
  <c r="BG143" i="8"/>
  <c r="BE143" i="8"/>
  <c r="T143" i="8"/>
  <c r="R143" i="8"/>
  <c r="P143" i="8"/>
  <c r="BK143" i="8"/>
  <c r="J143" i="8"/>
  <c r="BF143" i="8" s="1"/>
  <c r="BI141" i="8"/>
  <c r="BH141" i="8"/>
  <c r="BG141" i="8"/>
  <c r="BE141" i="8"/>
  <c r="T141" i="8"/>
  <c r="R141" i="8"/>
  <c r="P141" i="8"/>
  <c r="BK141" i="8"/>
  <c r="J141" i="8"/>
  <c r="BF141" i="8" s="1"/>
  <c r="BI140" i="8"/>
  <c r="BH140" i="8"/>
  <c r="BG140" i="8"/>
  <c r="BE140" i="8"/>
  <c r="T140" i="8"/>
  <c r="R140" i="8"/>
  <c r="P140" i="8"/>
  <c r="BK140" i="8"/>
  <c r="J140" i="8"/>
  <c r="BF140" i="8"/>
  <c r="BI139" i="8"/>
  <c r="BH139" i="8"/>
  <c r="BG139" i="8"/>
  <c r="BE139" i="8"/>
  <c r="T139" i="8"/>
  <c r="R139" i="8"/>
  <c r="P139" i="8"/>
  <c r="BK139" i="8"/>
  <c r="J139" i="8"/>
  <c r="BF139" i="8" s="1"/>
  <c r="BI138" i="8"/>
  <c r="BH138" i="8"/>
  <c r="BG138" i="8"/>
  <c r="BE138" i="8"/>
  <c r="T138" i="8"/>
  <c r="R138" i="8"/>
  <c r="P138" i="8"/>
  <c r="BK138" i="8"/>
  <c r="J138" i="8"/>
  <c r="BF138" i="8"/>
  <c r="BI137" i="8"/>
  <c r="BH137" i="8"/>
  <c r="BG137" i="8"/>
  <c r="BE137" i="8"/>
  <c r="T137" i="8"/>
  <c r="R137" i="8"/>
  <c r="P137" i="8"/>
  <c r="BK137" i="8"/>
  <c r="J137" i="8"/>
  <c r="BF137" i="8" s="1"/>
  <c r="BI136" i="8"/>
  <c r="BH136" i="8"/>
  <c r="BG136" i="8"/>
  <c r="BE136" i="8"/>
  <c r="T136" i="8"/>
  <c r="R136" i="8"/>
  <c r="P136" i="8"/>
  <c r="BK136" i="8"/>
  <c r="J136" i="8"/>
  <c r="BF136" i="8"/>
  <c r="BI135" i="8"/>
  <c r="BH135" i="8"/>
  <c r="BG135" i="8"/>
  <c r="BE135" i="8"/>
  <c r="T135" i="8"/>
  <c r="R135" i="8"/>
  <c r="P135" i="8"/>
  <c r="BK135" i="8"/>
  <c r="J135" i="8"/>
  <c r="BF135" i="8" s="1"/>
  <c r="BI134" i="8"/>
  <c r="BH134" i="8"/>
  <c r="BG134" i="8"/>
  <c r="BE134" i="8"/>
  <c r="T134" i="8"/>
  <c r="R134" i="8"/>
  <c r="P134" i="8"/>
  <c r="BK134" i="8"/>
  <c r="J134" i="8"/>
  <c r="BF134" i="8" s="1"/>
  <c r="BI133" i="8"/>
  <c r="BH133" i="8"/>
  <c r="BG133" i="8"/>
  <c r="BE133" i="8"/>
  <c r="T133" i="8"/>
  <c r="R133" i="8"/>
  <c r="P133" i="8"/>
  <c r="BK133" i="8"/>
  <c r="J133" i="8"/>
  <c r="BF133" i="8" s="1"/>
  <c r="BI132" i="8"/>
  <c r="BH132" i="8"/>
  <c r="BG132" i="8"/>
  <c r="BE132" i="8"/>
  <c r="T132" i="8"/>
  <c r="R132" i="8"/>
  <c r="P132" i="8"/>
  <c r="BK132" i="8"/>
  <c r="J132" i="8"/>
  <c r="BF132" i="8" s="1"/>
  <c r="BI131" i="8"/>
  <c r="BH131" i="8"/>
  <c r="BG131" i="8"/>
  <c r="BE131" i="8"/>
  <c r="T131" i="8"/>
  <c r="R131" i="8"/>
  <c r="P131" i="8"/>
  <c r="BK131" i="8"/>
  <c r="J131" i="8"/>
  <c r="BF131" i="8" s="1"/>
  <c r="BI130" i="8"/>
  <c r="BH130" i="8"/>
  <c r="BG130" i="8"/>
  <c r="BE130" i="8"/>
  <c r="T130" i="8"/>
  <c r="R130" i="8"/>
  <c r="P130" i="8"/>
  <c r="BK130" i="8"/>
  <c r="J130" i="8"/>
  <c r="BF130" i="8"/>
  <c r="BI129" i="8"/>
  <c r="BH129" i="8"/>
  <c r="BG129" i="8"/>
  <c r="BE129" i="8"/>
  <c r="T129" i="8"/>
  <c r="R129" i="8"/>
  <c r="P129" i="8"/>
  <c r="BK129" i="8"/>
  <c r="J129" i="8"/>
  <c r="BF129" i="8" s="1"/>
  <c r="BI128" i="8"/>
  <c r="BH128" i="8"/>
  <c r="BG128" i="8"/>
  <c r="BE128" i="8"/>
  <c r="T128" i="8"/>
  <c r="R128" i="8"/>
  <c r="P128" i="8"/>
  <c r="BK128" i="8"/>
  <c r="J128" i="8"/>
  <c r="BF128" i="8"/>
  <c r="BI127" i="8"/>
  <c r="BH127" i="8"/>
  <c r="BG127" i="8"/>
  <c r="BE127" i="8"/>
  <c r="T127" i="8"/>
  <c r="R127" i="8"/>
  <c r="P127" i="8"/>
  <c r="BK127" i="8"/>
  <c r="J127" i="8"/>
  <c r="BF127" i="8" s="1"/>
  <c r="BI126" i="8"/>
  <c r="BH126" i="8"/>
  <c r="BG126" i="8"/>
  <c r="BE126" i="8"/>
  <c r="T126" i="8"/>
  <c r="R126" i="8"/>
  <c r="P126" i="8"/>
  <c r="BK126" i="8"/>
  <c r="J126" i="8"/>
  <c r="BF126" i="8" s="1"/>
  <c r="BI125" i="8"/>
  <c r="BH125" i="8"/>
  <c r="BG125" i="8"/>
  <c r="BE125" i="8"/>
  <c r="T125" i="8"/>
  <c r="R125" i="8"/>
  <c r="P125" i="8"/>
  <c r="BK125" i="8"/>
  <c r="J125" i="8"/>
  <c r="BF125" i="8" s="1"/>
  <c r="BI124" i="8"/>
  <c r="BH124" i="8"/>
  <c r="BG124" i="8"/>
  <c r="BE124" i="8"/>
  <c r="T124" i="8"/>
  <c r="R124" i="8"/>
  <c r="P124" i="8"/>
  <c r="BK124" i="8"/>
  <c r="J124" i="8"/>
  <c r="BF124" i="8"/>
  <c r="BI123" i="8"/>
  <c r="BH123" i="8"/>
  <c r="BG123" i="8"/>
  <c r="BE123" i="8"/>
  <c r="T123" i="8"/>
  <c r="R123" i="8"/>
  <c r="P123" i="8"/>
  <c r="BK123" i="8"/>
  <c r="J123" i="8"/>
  <c r="BF123" i="8" s="1"/>
  <c r="BI122" i="8"/>
  <c r="BH122" i="8"/>
  <c r="BG122" i="8"/>
  <c r="BE122" i="8"/>
  <c r="T122" i="8"/>
  <c r="R122" i="8"/>
  <c r="P122" i="8"/>
  <c r="BK122" i="8"/>
  <c r="J122" i="8"/>
  <c r="BF122" i="8" s="1"/>
  <c r="BI119" i="8"/>
  <c r="BH119" i="8"/>
  <c r="BG119" i="8"/>
  <c r="BE119" i="8"/>
  <c r="T119" i="8"/>
  <c r="R119" i="8"/>
  <c r="P119" i="8"/>
  <c r="BK119" i="8"/>
  <c r="J119" i="8"/>
  <c r="BF119" i="8" s="1"/>
  <c r="BI118" i="8"/>
  <c r="BH118" i="8"/>
  <c r="BG118" i="8"/>
  <c r="BE118" i="8"/>
  <c r="T118" i="8"/>
  <c r="R118" i="8"/>
  <c r="P118" i="8"/>
  <c r="P117" i="8"/>
  <c r="BK118" i="8"/>
  <c r="J118" i="8"/>
  <c r="BF118" i="8" s="1"/>
  <c r="BI116" i="8"/>
  <c r="BH116" i="8"/>
  <c r="BG116" i="8"/>
  <c r="BE116" i="8"/>
  <c r="T116" i="8"/>
  <c r="R116" i="8"/>
  <c r="P116" i="8"/>
  <c r="P111" i="8" s="1"/>
  <c r="BK116" i="8"/>
  <c r="J116" i="8"/>
  <c r="BF116" i="8"/>
  <c r="BI115" i="8"/>
  <c r="BH115" i="8"/>
  <c r="BG115" i="8"/>
  <c r="BE115" i="8"/>
  <c r="T115" i="8"/>
  <c r="R115" i="8"/>
  <c r="P115" i="8"/>
  <c r="BK115" i="8"/>
  <c r="J115" i="8"/>
  <c r="BF115" i="8" s="1"/>
  <c r="BI114" i="8"/>
  <c r="BH114" i="8"/>
  <c r="BG114" i="8"/>
  <c r="BE114" i="8"/>
  <c r="T114" i="8"/>
  <c r="R114" i="8"/>
  <c r="P114" i="8"/>
  <c r="BK114" i="8"/>
  <c r="J114" i="8"/>
  <c r="BF114" i="8"/>
  <c r="BI113" i="8"/>
  <c r="BH113" i="8"/>
  <c r="BG113" i="8"/>
  <c r="BE113" i="8"/>
  <c r="T113" i="8"/>
  <c r="R113" i="8"/>
  <c r="P113" i="8"/>
  <c r="BK113" i="8"/>
  <c r="J113" i="8"/>
  <c r="BF113" i="8" s="1"/>
  <c r="BI112" i="8"/>
  <c r="BH112" i="8"/>
  <c r="BG112" i="8"/>
  <c r="BE112" i="8"/>
  <c r="T112" i="8"/>
  <c r="R112" i="8"/>
  <c r="P112" i="8"/>
  <c r="BK112" i="8"/>
  <c r="J112" i="8"/>
  <c r="BF112" i="8" s="1"/>
  <c r="BI110" i="8"/>
  <c r="BH110" i="8"/>
  <c r="BG110" i="8"/>
  <c r="BE110" i="8"/>
  <c r="T110" i="8"/>
  <c r="R110" i="8"/>
  <c r="R108" i="8" s="1"/>
  <c r="P110" i="8"/>
  <c r="BK110" i="8"/>
  <c r="J110" i="8"/>
  <c r="BF110" i="8"/>
  <c r="BI109" i="8"/>
  <c r="BH109" i="8"/>
  <c r="BG109" i="8"/>
  <c r="BE109" i="8"/>
  <c r="T109" i="8"/>
  <c r="T108" i="8" s="1"/>
  <c r="R109" i="8"/>
  <c r="P109" i="8"/>
  <c r="BK109" i="8"/>
  <c r="BK108" i="8" s="1"/>
  <c r="J108" i="8" s="1"/>
  <c r="J67" i="8" s="1"/>
  <c r="J109" i="8"/>
  <c r="BF109" i="8" s="1"/>
  <c r="BI107" i="8"/>
  <c r="BH107" i="8"/>
  <c r="BG107" i="8"/>
  <c r="BE107" i="8"/>
  <c r="T107" i="8"/>
  <c r="T106" i="8" s="1"/>
  <c r="R107" i="8"/>
  <c r="R106" i="8"/>
  <c r="P107" i="8"/>
  <c r="P106" i="8" s="1"/>
  <c r="BK107" i="8"/>
  <c r="BK106" i="8" s="1"/>
  <c r="J106" i="8" s="1"/>
  <c r="J66" i="8" s="1"/>
  <c r="J107" i="8"/>
  <c r="BF107" i="8" s="1"/>
  <c r="BI105" i="8"/>
  <c r="BH105" i="8"/>
  <c r="BG105" i="8"/>
  <c r="BE105" i="8"/>
  <c r="T105" i="8"/>
  <c r="R105" i="8"/>
  <c r="P105" i="8"/>
  <c r="BK105" i="8"/>
  <c r="J105" i="8"/>
  <c r="BF105" i="8" s="1"/>
  <c r="BI104" i="8"/>
  <c r="BH104" i="8"/>
  <c r="BG104" i="8"/>
  <c r="BE104" i="8"/>
  <c r="T104" i="8"/>
  <c r="T100" i="8" s="1"/>
  <c r="R104" i="8"/>
  <c r="P104" i="8"/>
  <c r="BK104" i="8"/>
  <c r="J104" i="8"/>
  <c r="BF104" i="8" s="1"/>
  <c r="BI103" i="8"/>
  <c r="BH103" i="8"/>
  <c r="BG103" i="8"/>
  <c r="BE103" i="8"/>
  <c r="T103" i="8"/>
  <c r="R103" i="8"/>
  <c r="P103" i="8"/>
  <c r="BK103" i="8"/>
  <c r="J103" i="8"/>
  <c r="BF103" i="8" s="1"/>
  <c r="BI102" i="8"/>
  <c r="BH102" i="8"/>
  <c r="F38" i="8" s="1"/>
  <c r="BC62" i="1" s="1"/>
  <c r="BG102" i="8"/>
  <c r="BE102" i="8"/>
  <c r="T102" i="8"/>
  <c r="R102" i="8"/>
  <c r="P102" i="8"/>
  <c r="BK102" i="8"/>
  <c r="J102" i="8"/>
  <c r="BF102" i="8"/>
  <c r="BI101" i="8"/>
  <c r="BH101" i="8"/>
  <c r="BG101" i="8"/>
  <c r="BE101" i="8"/>
  <c r="T101" i="8"/>
  <c r="R101" i="8"/>
  <c r="P101" i="8"/>
  <c r="BK101" i="8"/>
  <c r="J101" i="8"/>
  <c r="BF101" i="8" s="1"/>
  <c r="J94" i="8"/>
  <c r="F94" i="8"/>
  <c r="F92" i="8"/>
  <c r="E90" i="8"/>
  <c r="J58" i="8"/>
  <c r="F58" i="8"/>
  <c r="F56" i="8"/>
  <c r="E54" i="8"/>
  <c r="J26" i="8"/>
  <c r="E26" i="8"/>
  <c r="J25" i="8"/>
  <c r="J20" i="8"/>
  <c r="E20" i="8"/>
  <c r="J19" i="8"/>
  <c r="J14" i="8"/>
  <c r="E7" i="8"/>
  <c r="E50" i="8" s="1"/>
  <c r="J39" i="7"/>
  <c r="J38" i="7"/>
  <c r="AY61" i="1"/>
  <c r="J37" i="7"/>
  <c r="AX61" i="1" s="1"/>
  <c r="BI167" i="7"/>
  <c r="BH167" i="7"/>
  <c r="BG167" i="7"/>
  <c r="BE167" i="7"/>
  <c r="T167" i="7"/>
  <c r="T166" i="7" s="1"/>
  <c r="R167" i="7"/>
  <c r="R166" i="7" s="1"/>
  <c r="P167" i="7"/>
  <c r="P166" i="7" s="1"/>
  <c r="BK167" i="7"/>
  <c r="BK166" i="7" s="1"/>
  <c r="J166" i="7" s="1"/>
  <c r="J74" i="7" s="1"/>
  <c r="J167" i="7"/>
  <c r="BF167" i="7" s="1"/>
  <c r="BI165" i="7"/>
  <c r="BH165" i="7"/>
  <c r="BG165" i="7"/>
  <c r="BE165" i="7"/>
  <c r="T165" i="7"/>
  <c r="R165" i="7"/>
  <c r="P165" i="7"/>
  <c r="BK165" i="7"/>
  <c r="J165" i="7"/>
  <c r="BF165" i="7" s="1"/>
  <c r="BI164" i="7"/>
  <c r="BH164" i="7"/>
  <c r="BG164" i="7"/>
  <c r="BE164" i="7"/>
  <c r="T164" i="7"/>
  <c r="R164" i="7"/>
  <c r="P164" i="7"/>
  <c r="BK164" i="7"/>
  <c r="J164" i="7"/>
  <c r="BF164" i="7" s="1"/>
  <c r="BI163" i="7"/>
  <c r="BH163" i="7"/>
  <c r="BG163" i="7"/>
  <c r="BE163" i="7"/>
  <c r="T163" i="7"/>
  <c r="R163" i="7"/>
  <c r="P163" i="7"/>
  <c r="BK163" i="7"/>
  <c r="J163" i="7"/>
  <c r="BF163" i="7" s="1"/>
  <c r="BI162" i="7"/>
  <c r="BH162" i="7"/>
  <c r="BG162" i="7"/>
  <c r="BE162" i="7"/>
  <c r="T162" i="7"/>
  <c r="R162" i="7"/>
  <c r="P162" i="7"/>
  <c r="BK162" i="7"/>
  <c r="J162" i="7"/>
  <c r="BF162" i="7" s="1"/>
  <c r="BI161" i="7"/>
  <c r="BH161" i="7"/>
  <c r="BG161" i="7"/>
  <c r="BE161" i="7"/>
  <c r="T161" i="7"/>
  <c r="T160" i="7" s="1"/>
  <c r="R161" i="7"/>
  <c r="P161" i="7"/>
  <c r="BK161" i="7"/>
  <c r="BK160" i="7" s="1"/>
  <c r="J160" i="7" s="1"/>
  <c r="J73" i="7" s="1"/>
  <c r="J161" i="7"/>
  <c r="BF161" i="7" s="1"/>
  <c r="BI159" i="7"/>
  <c r="BH159" i="7"/>
  <c r="BG159" i="7"/>
  <c r="BE159" i="7"/>
  <c r="T159" i="7"/>
  <c r="R159" i="7"/>
  <c r="P159" i="7"/>
  <c r="BK159" i="7"/>
  <c r="J159" i="7"/>
  <c r="BF159" i="7"/>
  <c r="BI158" i="7"/>
  <c r="BH158" i="7"/>
  <c r="BG158" i="7"/>
  <c r="BE158" i="7"/>
  <c r="T158" i="7"/>
  <c r="R158" i="7"/>
  <c r="P158" i="7"/>
  <c r="BK158" i="7"/>
  <c r="J158" i="7"/>
  <c r="BF158" i="7" s="1"/>
  <c r="BI157" i="7"/>
  <c r="BH157" i="7"/>
  <c r="BG157" i="7"/>
  <c r="BE157" i="7"/>
  <c r="T157" i="7"/>
  <c r="R157" i="7"/>
  <c r="P157" i="7"/>
  <c r="BK157" i="7"/>
  <c r="J157" i="7"/>
  <c r="BF157" i="7" s="1"/>
  <c r="BI156" i="7"/>
  <c r="BH156" i="7"/>
  <c r="BG156" i="7"/>
  <c r="BE156" i="7"/>
  <c r="T156" i="7"/>
  <c r="R156" i="7"/>
  <c r="P156" i="7"/>
  <c r="BK156" i="7"/>
  <c r="J156" i="7"/>
  <c r="BF156" i="7" s="1"/>
  <c r="BI155" i="7"/>
  <c r="BH155" i="7"/>
  <c r="BG155" i="7"/>
  <c r="BE155" i="7"/>
  <c r="T155" i="7"/>
  <c r="R155" i="7"/>
  <c r="P155" i="7"/>
  <c r="BK155" i="7"/>
  <c r="J155" i="7"/>
  <c r="BF155" i="7" s="1"/>
  <c r="BI153" i="7"/>
  <c r="BH153" i="7"/>
  <c r="BG153" i="7"/>
  <c r="BE153" i="7"/>
  <c r="T153" i="7"/>
  <c r="T152" i="7" s="1"/>
  <c r="R153" i="7"/>
  <c r="R152" i="7"/>
  <c r="P153" i="7"/>
  <c r="P152" i="7" s="1"/>
  <c r="BK153" i="7"/>
  <c r="BK152" i="7" s="1"/>
  <c r="J153" i="7"/>
  <c r="BF153" i="7" s="1"/>
  <c r="BI150" i="7"/>
  <c r="BH150" i="7"/>
  <c r="BG150" i="7"/>
  <c r="BE150" i="7"/>
  <c r="T150" i="7"/>
  <c r="R150" i="7"/>
  <c r="P150" i="7"/>
  <c r="BK150" i="7"/>
  <c r="J150" i="7"/>
  <c r="BF150" i="7" s="1"/>
  <c r="BI149" i="7"/>
  <c r="BH149" i="7"/>
  <c r="BG149" i="7"/>
  <c r="BE149" i="7"/>
  <c r="T149" i="7"/>
  <c r="R149" i="7"/>
  <c r="P149" i="7"/>
  <c r="BK149" i="7"/>
  <c r="J149" i="7"/>
  <c r="BF149" i="7"/>
  <c r="BI148" i="7"/>
  <c r="BH148" i="7"/>
  <c r="BG148" i="7"/>
  <c r="BE148" i="7"/>
  <c r="T148" i="7"/>
  <c r="R148" i="7"/>
  <c r="P148" i="7"/>
  <c r="BK148" i="7"/>
  <c r="J148" i="7"/>
  <c r="BF148" i="7" s="1"/>
  <c r="BI147" i="7"/>
  <c r="BH147" i="7"/>
  <c r="BG147" i="7"/>
  <c r="BE147" i="7"/>
  <c r="T147" i="7"/>
  <c r="R147" i="7"/>
  <c r="P147" i="7"/>
  <c r="BK147" i="7"/>
  <c r="J147" i="7"/>
  <c r="BF147" i="7"/>
  <c r="BI146" i="7"/>
  <c r="BH146" i="7"/>
  <c r="BG146" i="7"/>
  <c r="BE146" i="7"/>
  <c r="T146" i="7"/>
  <c r="R146" i="7"/>
  <c r="P146" i="7"/>
  <c r="BK146" i="7"/>
  <c r="J146" i="7"/>
  <c r="BF146" i="7" s="1"/>
  <c r="BI145" i="7"/>
  <c r="BH145" i="7"/>
  <c r="BG145" i="7"/>
  <c r="BE145" i="7"/>
  <c r="T145" i="7"/>
  <c r="R145" i="7"/>
  <c r="P145" i="7"/>
  <c r="BK145" i="7"/>
  <c r="J145" i="7"/>
  <c r="BF145" i="7" s="1"/>
  <c r="BI144" i="7"/>
  <c r="BH144" i="7"/>
  <c r="BG144" i="7"/>
  <c r="BE144" i="7"/>
  <c r="T144" i="7"/>
  <c r="R144" i="7"/>
  <c r="P144" i="7"/>
  <c r="BK144" i="7"/>
  <c r="J144" i="7"/>
  <c r="BF144" i="7"/>
  <c r="BI142" i="7"/>
  <c r="BH142" i="7"/>
  <c r="BG142" i="7"/>
  <c r="BE142" i="7"/>
  <c r="T142" i="7"/>
  <c r="R142" i="7"/>
  <c r="P142" i="7"/>
  <c r="BK142" i="7"/>
  <c r="J142" i="7"/>
  <c r="BF142" i="7" s="1"/>
  <c r="BI141" i="7"/>
  <c r="BH141" i="7"/>
  <c r="BG141" i="7"/>
  <c r="BE141" i="7"/>
  <c r="T141" i="7"/>
  <c r="R141" i="7"/>
  <c r="P141" i="7"/>
  <c r="BK141" i="7"/>
  <c r="J141" i="7"/>
  <c r="BF141" i="7" s="1"/>
  <c r="BI140" i="7"/>
  <c r="BH140" i="7"/>
  <c r="BG140" i="7"/>
  <c r="BE140" i="7"/>
  <c r="T140" i="7"/>
  <c r="R140" i="7"/>
  <c r="P140" i="7"/>
  <c r="BK140" i="7"/>
  <c r="J140" i="7"/>
  <c r="BF140" i="7" s="1"/>
  <c r="BI139" i="7"/>
  <c r="BH139" i="7"/>
  <c r="BG139" i="7"/>
  <c r="BE139" i="7"/>
  <c r="T139" i="7"/>
  <c r="R139" i="7"/>
  <c r="P139" i="7"/>
  <c r="BK139" i="7"/>
  <c r="J139" i="7"/>
  <c r="BF139" i="7" s="1"/>
  <c r="BI138" i="7"/>
  <c r="BH138" i="7"/>
  <c r="BG138" i="7"/>
  <c r="BE138" i="7"/>
  <c r="T138" i="7"/>
  <c r="R138" i="7"/>
  <c r="P138" i="7"/>
  <c r="BK138" i="7"/>
  <c r="J138" i="7"/>
  <c r="BF138" i="7" s="1"/>
  <c r="BI137" i="7"/>
  <c r="BH137" i="7"/>
  <c r="BG137" i="7"/>
  <c r="BE137" i="7"/>
  <c r="T137" i="7"/>
  <c r="R137" i="7"/>
  <c r="P137" i="7"/>
  <c r="BK137" i="7"/>
  <c r="J137" i="7"/>
  <c r="BF137" i="7"/>
  <c r="BI136" i="7"/>
  <c r="BH136" i="7"/>
  <c r="BG136" i="7"/>
  <c r="BE136" i="7"/>
  <c r="T136" i="7"/>
  <c r="R136" i="7"/>
  <c r="P136" i="7"/>
  <c r="BK136" i="7"/>
  <c r="J136" i="7"/>
  <c r="BF136" i="7" s="1"/>
  <c r="BI135" i="7"/>
  <c r="BH135" i="7"/>
  <c r="BG135" i="7"/>
  <c r="BE135" i="7"/>
  <c r="T135" i="7"/>
  <c r="R135" i="7"/>
  <c r="P135" i="7"/>
  <c r="BK135" i="7"/>
  <c r="J135" i="7"/>
  <c r="BF135" i="7" s="1"/>
  <c r="BI134" i="7"/>
  <c r="BH134" i="7"/>
  <c r="BG134" i="7"/>
  <c r="BE134" i="7"/>
  <c r="T134" i="7"/>
  <c r="R134" i="7"/>
  <c r="P134" i="7"/>
  <c r="BK134" i="7"/>
  <c r="J134" i="7"/>
  <c r="BF134" i="7" s="1"/>
  <c r="BI133" i="7"/>
  <c r="BH133" i="7"/>
  <c r="BG133" i="7"/>
  <c r="BE133" i="7"/>
  <c r="T133" i="7"/>
  <c r="R133" i="7"/>
  <c r="P133" i="7"/>
  <c r="BK133" i="7"/>
  <c r="J133" i="7"/>
  <c r="BF133" i="7" s="1"/>
  <c r="BI132" i="7"/>
  <c r="BH132" i="7"/>
  <c r="BG132" i="7"/>
  <c r="BE132" i="7"/>
  <c r="T132" i="7"/>
  <c r="R132" i="7"/>
  <c r="P132" i="7"/>
  <c r="BK132" i="7"/>
  <c r="J132" i="7"/>
  <c r="BF132" i="7" s="1"/>
  <c r="BI131" i="7"/>
  <c r="BH131" i="7"/>
  <c r="BG131" i="7"/>
  <c r="BE131" i="7"/>
  <c r="T131" i="7"/>
  <c r="R131" i="7"/>
  <c r="P131" i="7"/>
  <c r="BK131" i="7"/>
  <c r="J131" i="7"/>
  <c r="BF131" i="7" s="1"/>
  <c r="BI130" i="7"/>
  <c r="BH130" i="7"/>
  <c r="BG130" i="7"/>
  <c r="BE130" i="7"/>
  <c r="T130" i="7"/>
  <c r="R130" i="7"/>
  <c r="P130" i="7"/>
  <c r="BK130" i="7"/>
  <c r="J130" i="7"/>
  <c r="BF130" i="7"/>
  <c r="BI128" i="7"/>
  <c r="BH128" i="7"/>
  <c r="BG128" i="7"/>
  <c r="BE128" i="7"/>
  <c r="T128" i="7"/>
  <c r="R128" i="7"/>
  <c r="P128" i="7"/>
  <c r="BK128" i="7"/>
  <c r="J128" i="7"/>
  <c r="BF128" i="7" s="1"/>
  <c r="BI127" i="7"/>
  <c r="BH127" i="7"/>
  <c r="BG127" i="7"/>
  <c r="BE127" i="7"/>
  <c r="T127" i="7"/>
  <c r="R127" i="7"/>
  <c r="P127" i="7"/>
  <c r="BK127" i="7"/>
  <c r="J127" i="7"/>
  <c r="BF127" i="7" s="1"/>
  <c r="BI126" i="7"/>
  <c r="BH126" i="7"/>
  <c r="BG126" i="7"/>
  <c r="BE126" i="7"/>
  <c r="T126" i="7"/>
  <c r="R126" i="7"/>
  <c r="P126" i="7"/>
  <c r="BK126" i="7"/>
  <c r="J126" i="7"/>
  <c r="BF126" i="7" s="1"/>
  <c r="BI125" i="7"/>
  <c r="BH125" i="7"/>
  <c r="BG125" i="7"/>
  <c r="BE125" i="7"/>
  <c r="T125" i="7"/>
  <c r="R125" i="7"/>
  <c r="P125" i="7"/>
  <c r="BK125" i="7"/>
  <c r="J125" i="7"/>
  <c r="BF125" i="7" s="1"/>
  <c r="BI124" i="7"/>
  <c r="BH124" i="7"/>
  <c r="BG124" i="7"/>
  <c r="BE124" i="7"/>
  <c r="T124" i="7"/>
  <c r="R124" i="7"/>
  <c r="P124" i="7"/>
  <c r="BK124" i="7"/>
  <c r="J124" i="7"/>
  <c r="BF124" i="7" s="1"/>
  <c r="BI123" i="7"/>
  <c r="BH123" i="7"/>
  <c r="BG123" i="7"/>
  <c r="BE123" i="7"/>
  <c r="T123" i="7"/>
  <c r="R123" i="7"/>
  <c r="P123" i="7"/>
  <c r="BK123" i="7"/>
  <c r="J123" i="7"/>
  <c r="BF123" i="7"/>
  <c r="BI122" i="7"/>
  <c r="BH122" i="7"/>
  <c r="BG122" i="7"/>
  <c r="BE122" i="7"/>
  <c r="T122" i="7"/>
  <c r="R122" i="7"/>
  <c r="P122" i="7"/>
  <c r="BK122" i="7"/>
  <c r="J122" i="7"/>
  <c r="BF122" i="7" s="1"/>
  <c r="BI121" i="7"/>
  <c r="BH121" i="7"/>
  <c r="BG121" i="7"/>
  <c r="BE121" i="7"/>
  <c r="T121" i="7"/>
  <c r="R121" i="7"/>
  <c r="P121" i="7"/>
  <c r="BK121" i="7"/>
  <c r="J121" i="7"/>
  <c r="BF121" i="7" s="1"/>
  <c r="BI120" i="7"/>
  <c r="BH120" i="7"/>
  <c r="BG120" i="7"/>
  <c r="BE120" i="7"/>
  <c r="T120" i="7"/>
  <c r="R120" i="7"/>
  <c r="P120" i="7"/>
  <c r="BK120" i="7"/>
  <c r="J120" i="7"/>
  <c r="BF120" i="7" s="1"/>
  <c r="BI119" i="7"/>
  <c r="BH119" i="7"/>
  <c r="BG119" i="7"/>
  <c r="BE119" i="7"/>
  <c r="T119" i="7"/>
  <c r="R119" i="7"/>
  <c r="P119" i="7"/>
  <c r="BK119" i="7"/>
  <c r="J119" i="7"/>
  <c r="BF119" i="7" s="1"/>
  <c r="BI118" i="7"/>
  <c r="BH118" i="7"/>
  <c r="BG118" i="7"/>
  <c r="BE118" i="7"/>
  <c r="T118" i="7"/>
  <c r="R118" i="7"/>
  <c r="P118" i="7"/>
  <c r="BK118" i="7"/>
  <c r="J118" i="7"/>
  <c r="BF118" i="7" s="1"/>
  <c r="BI117" i="7"/>
  <c r="BH117" i="7"/>
  <c r="BG117" i="7"/>
  <c r="BE117" i="7"/>
  <c r="T117" i="7"/>
  <c r="R117" i="7"/>
  <c r="P117" i="7"/>
  <c r="BK117" i="7"/>
  <c r="J117" i="7"/>
  <c r="BF117" i="7"/>
  <c r="BI116" i="7"/>
  <c r="BH116" i="7"/>
  <c r="BG116" i="7"/>
  <c r="BE116" i="7"/>
  <c r="T116" i="7"/>
  <c r="R116" i="7"/>
  <c r="P116" i="7"/>
  <c r="BK116" i="7"/>
  <c r="J116" i="7"/>
  <c r="BF116" i="7" s="1"/>
  <c r="BI115" i="7"/>
  <c r="BH115" i="7"/>
  <c r="BG115" i="7"/>
  <c r="BE115" i="7"/>
  <c r="T115" i="7"/>
  <c r="R115" i="7"/>
  <c r="P115" i="7"/>
  <c r="BK115" i="7"/>
  <c r="J115" i="7"/>
  <c r="BF115" i="7" s="1"/>
  <c r="BI113" i="7"/>
  <c r="BH113" i="7"/>
  <c r="BG113" i="7"/>
  <c r="BE113" i="7"/>
  <c r="T113" i="7"/>
  <c r="T112" i="7"/>
  <c r="R113" i="7"/>
  <c r="R112" i="7" s="1"/>
  <c r="P113" i="7"/>
  <c r="P112" i="7" s="1"/>
  <c r="BK113" i="7"/>
  <c r="BK112" i="7" s="1"/>
  <c r="J112" i="7"/>
  <c r="J66" i="7" s="1"/>
  <c r="J113" i="7"/>
  <c r="BF113" i="7" s="1"/>
  <c r="BI111" i="7"/>
  <c r="BH111" i="7"/>
  <c r="BG111" i="7"/>
  <c r="BE111" i="7"/>
  <c r="T111" i="7"/>
  <c r="R111" i="7"/>
  <c r="P111" i="7"/>
  <c r="BK111" i="7"/>
  <c r="J111" i="7"/>
  <c r="BF111" i="7" s="1"/>
  <c r="BI110" i="7"/>
  <c r="BH110" i="7"/>
  <c r="BG110" i="7"/>
  <c r="BE110" i="7"/>
  <c r="T110" i="7"/>
  <c r="R110" i="7"/>
  <c r="P110" i="7"/>
  <c r="BK110" i="7"/>
  <c r="J110" i="7"/>
  <c r="BF110" i="7" s="1"/>
  <c r="BI109" i="7"/>
  <c r="BH109" i="7"/>
  <c r="BG109" i="7"/>
  <c r="BE109" i="7"/>
  <c r="T109" i="7"/>
  <c r="R109" i="7"/>
  <c r="P109" i="7"/>
  <c r="BK109" i="7"/>
  <c r="J109" i="7"/>
  <c r="BF109" i="7" s="1"/>
  <c r="BI108" i="7"/>
  <c r="BH108" i="7"/>
  <c r="BG108" i="7"/>
  <c r="BE108" i="7"/>
  <c r="T108" i="7"/>
  <c r="R108" i="7"/>
  <c r="P108" i="7"/>
  <c r="BK108" i="7"/>
  <c r="J108" i="7"/>
  <c r="BF108" i="7" s="1"/>
  <c r="BI107" i="7"/>
  <c r="BH107" i="7"/>
  <c r="BG107" i="7"/>
  <c r="BE107" i="7"/>
  <c r="T107" i="7"/>
  <c r="R107" i="7"/>
  <c r="P107" i="7"/>
  <c r="BK107" i="7"/>
  <c r="J107" i="7"/>
  <c r="BF107" i="7" s="1"/>
  <c r="BI106" i="7"/>
  <c r="BH106" i="7"/>
  <c r="BG106" i="7"/>
  <c r="BE106" i="7"/>
  <c r="T106" i="7"/>
  <c r="R106" i="7"/>
  <c r="P106" i="7"/>
  <c r="BK106" i="7"/>
  <c r="J106" i="7"/>
  <c r="BF106" i="7" s="1"/>
  <c r="BI105" i="7"/>
  <c r="BH105" i="7"/>
  <c r="BG105" i="7"/>
  <c r="BE105" i="7"/>
  <c r="T105" i="7"/>
  <c r="R105" i="7"/>
  <c r="P105" i="7"/>
  <c r="BK105" i="7"/>
  <c r="J105" i="7"/>
  <c r="BF105" i="7"/>
  <c r="BI104" i="7"/>
  <c r="BH104" i="7"/>
  <c r="BG104" i="7"/>
  <c r="BE104" i="7"/>
  <c r="T104" i="7"/>
  <c r="R104" i="7"/>
  <c r="P104" i="7"/>
  <c r="BK104" i="7"/>
  <c r="J104" i="7"/>
  <c r="BF104" i="7" s="1"/>
  <c r="BI103" i="7"/>
  <c r="BH103" i="7"/>
  <c r="BG103" i="7"/>
  <c r="BE103" i="7"/>
  <c r="T103" i="7"/>
  <c r="R103" i="7"/>
  <c r="P103" i="7"/>
  <c r="P102" i="7" s="1"/>
  <c r="BK103" i="7"/>
  <c r="J103" i="7"/>
  <c r="BF103" i="7" s="1"/>
  <c r="BI101" i="7"/>
  <c r="BH101" i="7"/>
  <c r="BG101" i="7"/>
  <c r="BE101" i="7"/>
  <c r="T101" i="7"/>
  <c r="R101" i="7"/>
  <c r="R97" i="7" s="1"/>
  <c r="P101" i="7"/>
  <c r="BK101" i="7"/>
  <c r="J101" i="7"/>
  <c r="BF101" i="7"/>
  <c r="BI100" i="7"/>
  <c r="BH100" i="7"/>
  <c r="BG100" i="7"/>
  <c r="BE100" i="7"/>
  <c r="T100" i="7"/>
  <c r="R100" i="7"/>
  <c r="P100" i="7"/>
  <c r="BK100" i="7"/>
  <c r="J100" i="7"/>
  <c r="BF100" i="7" s="1"/>
  <c r="BI99" i="7"/>
  <c r="BH99" i="7"/>
  <c r="BG99" i="7"/>
  <c r="BE99" i="7"/>
  <c r="T99" i="7"/>
  <c r="R99" i="7"/>
  <c r="P99" i="7"/>
  <c r="BK99" i="7"/>
  <c r="J99" i="7"/>
  <c r="BF99" i="7" s="1"/>
  <c r="BI98" i="7"/>
  <c r="BH98" i="7"/>
  <c r="BG98" i="7"/>
  <c r="BE98" i="7"/>
  <c r="T98" i="7"/>
  <c r="T97" i="7"/>
  <c r="R98" i="7"/>
  <c r="P98" i="7"/>
  <c r="BK98" i="7"/>
  <c r="J98" i="7"/>
  <c r="BF98" i="7" s="1"/>
  <c r="J92" i="7"/>
  <c r="F92" i="7"/>
  <c r="F90" i="7"/>
  <c r="E88" i="7"/>
  <c r="J58" i="7"/>
  <c r="F58" i="7"/>
  <c r="F56" i="7"/>
  <c r="E54" i="7"/>
  <c r="J26" i="7"/>
  <c r="E26" i="7"/>
  <c r="J59" i="7" s="1"/>
  <c r="J93" i="7"/>
  <c r="J25" i="7"/>
  <c r="J20" i="7"/>
  <c r="E20" i="7"/>
  <c r="J19" i="7"/>
  <c r="J14" i="7"/>
  <c r="J56" i="7" s="1"/>
  <c r="E7" i="7"/>
  <c r="J39" i="6"/>
  <c r="J38" i="6"/>
  <c r="AY60" i="1" s="1"/>
  <c r="J37" i="6"/>
  <c r="AX60" i="1" s="1"/>
  <c r="BI132" i="6"/>
  <c r="BH132" i="6"/>
  <c r="BG132" i="6"/>
  <c r="BE132" i="6"/>
  <c r="T132" i="6"/>
  <c r="R132" i="6"/>
  <c r="R130" i="6" s="1"/>
  <c r="P132" i="6"/>
  <c r="BK132" i="6"/>
  <c r="J132" i="6"/>
  <c r="BF132" i="6" s="1"/>
  <c r="BI131" i="6"/>
  <c r="BH131" i="6"/>
  <c r="BG131" i="6"/>
  <c r="BE131" i="6"/>
  <c r="T131" i="6"/>
  <c r="R131" i="6"/>
  <c r="P131" i="6"/>
  <c r="P130" i="6" s="1"/>
  <c r="BK131" i="6"/>
  <c r="BK130" i="6" s="1"/>
  <c r="J130" i="6" s="1"/>
  <c r="J131" i="6"/>
  <c r="BF131" i="6" s="1"/>
  <c r="J70" i="6"/>
  <c r="BI129" i="6"/>
  <c r="BH129" i="6"/>
  <c r="BG129" i="6"/>
  <c r="BE129" i="6"/>
  <c r="T129" i="6"/>
  <c r="R129" i="6"/>
  <c r="P129" i="6"/>
  <c r="BK129" i="6"/>
  <c r="J129" i="6"/>
  <c r="BF129" i="6" s="1"/>
  <c r="BI128" i="6"/>
  <c r="BH128" i="6"/>
  <c r="BG128" i="6"/>
  <c r="BE128" i="6"/>
  <c r="T128" i="6"/>
  <c r="R128" i="6"/>
  <c r="P128" i="6"/>
  <c r="BK128" i="6"/>
  <c r="J128" i="6"/>
  <c r="BF128" i="6"/>
  <c r="BI127" i="6"/>
  <c r="BH127" i="6"/>
  <c r="BG127" i="6"/>
  <c r="BE127" i="6"/>
  <c r="T127" i="6"/>
  <c r="R127" i="6"/>
  <c r="P127" i="6"/>
  <c r="BK127" i="6"/>
  <c r="J127" i="6"/>
  <c r="BF127" i="6" s="1"/>
  <c r="BI126" i="6"/>
  <c r="BH126" i="6"/>
  <c r="BG126" i="6"/>
  <c r="BE126" i="6"/>
  <c r="T126" i="6"/>
  <c r="R126" i="6"/>
  <c r="P126" i="6"/>
  <c r="BK126" i="6"/>
  <c r="J126" i="6"/>
  <c r="BF126" i="6"/>
  <c r="BI125" i="6"/>
  <c r="BH125" i="6"/>
  <c r="BG125" i="6"/>
  <c r="BE125" i="6"/>
  <c r="T125" i="6"/>
  <c r="R125" i="6"/>
  <c r="P125" i="6"/>
  <c r="BK125" i="6"/>
  <c r="J125" i="6"/>
  <c r="BF125" i="6" s="1"/>
  <c r="BI124" i="6"/>
  <c r="BH124" i="6"/>
  <c r="BG124" i="6"/>
  <c r="BE124" i="6"/>
  <c r="T124" i="6"/>
  <c r="R124" i="6"/>
  <c r="P124" i="6"/>
  <c r="BK124" i="6"/>
  <c r="J124" i="6"/>
  <c r="BF124" i="6" s="1"/>
  <c r="BI123" i="6"/>
  <c r="BH123" i="6"/>
  <c r="BG123" i="6"/>
  <c r="BE123" i="6"/>
  <c r="T123" i="6"/>
  <c r="R123" i="6"/>
  <c r="P123" i="6"/>
  <c r="BK123" i="6"/>
  <c r="J123" i="6"/>
  <c r="BF123" i="6" s="1"/>
  <c r="BI122" i="6"/>
  <c r="BH122" i="6"/>
  <c r="BG122" i="6"/>
  <c r="BE122" i="6"/>
  <c r="T122" i="6"/>
  <c r="R122" i="6"/>
  <c r="P122" i="6"/>
  <c r="BK122" i="6"/>
  <c r="J122" i="6"/>
  <c r="BF122" i="6"/>
  <c r="BI121" i="6"/>
  <c r="BH121" i="6"/>
  <c r="BG121" i="6"/>
  <c r="BE121" i="6"/>
  <c r="T121" i="6"/>
  <c r="R121" i="6"/>
  <c r="P121" i="6"/>
  <c r="BK121" i="6"/>
  <c r="J121" i="6"/>
  <c r="BF121" i="6" s="1"/>
  <c r="BI120" i="6"/>
  <c r="BH120" i="6"/>
  <c r="BG120" i="6"/>
  <c r="BE120" i="6"/>
  <c r="T120" i="6"/>
  <c r="R120" i="6"/>
  <c r="P120" i="6"/>
  <c r="BK120" i="6"/>
  <c r="J120" i="6"/>
  <c r="BF120" i="6"/>
  <c r="BI119" i="6"/>
  <c r="BH119" i="6"/>
  <c r="BG119" i="6"/>
  <c r="BE119" i="6"/>
  <c r="T119" i="6"/>
  <c r="R119" i="6"/>
  <c r="P119" i="6"/>
  <c r="BK119" i="6"/>
  <c r="J119" i="6"/>
  <c r="BF119" i="6" s="1"/>
  <c r="BI118" i="6"/>
  <c r="BH118" i="6"/>
  <c r="BG118" i="6"/>
  <c r="BE118" i="6"/>
  <c r="T118" i="6"/>
  <c r="R118" i="6"/>
  <c r="P118" i="6"/>
  <c r="BK118" i="6"/>
  <c r="J118" i="6"/>
  <c r="BF118" i="6"/>
  <c r="BI117" i="6"/>
  <c r="BH117" i="6"/>
  <c r="BG117" i="6"/>
  <c r="BE117" i="6"/>
  <c r="T117" i="6"/>
  <c r="R117" i="6"/>
  <c r="P117" i="6"/>
  <c r="BK117" i="6"/>
  <c r="J117" i="6"/>
  <c r="BF117" i="6" s="1"/>
  <c r="BI116" i="6"/>
  <c r="BH116" i="6"/>
  <c r="BG116" i="6"/>
  <c r="BE116" i="6"/>
  <c r="T116" i="6"/>
  <c r="R116" i="6"/>
  <c r="P116" i="6"/>
  <c r="BK116" i="6"/>
  <c r="J116" i="6"/>
  <c r="BF116" i="6" s="1"/>
  <c r="BI115" i="6"/>
  <c r="BH115" i="6"/>
  <c r="BG115" i="6"/>
  <c r="BE115" i="6"/>
  <c r="T115" i="6"/>
  <c r="R115" i="6"/>
  <c r="P115" i="6"/>
  <c r="BK115" i="6"/>
  <c r="J115" i="6"/>
  <c r="BF115" i="6" s="1"/>
  <c r="BI114" i="6"/>
  <c r="BH114" i="6"/>
  <c r="BG114" i="6"/>
  <c r="BE114" i="6"/>
  <c r="T114" i="6"/>
  <c r="R114" i="6"/>
  <c r="P114" i="6"/>
  <c r="BK114" i="6"/>
  <c r="J114" i="6"/>
  <c r="BF114" i="6" s="1"/>
  <c r="BI113" i="6"/>
  <c r="BH113" i="6"/>
  <c r="BG113" i="6"/>
  <c r="BE113" i="6"/>
  <c r="T113" i="6"/>
  <c r="R113" i="6"/>
  <c r="P113" i="6"/>
  <c r="BK113" i="6"/>
  <c r="J113" i="6"/>
  <c r="BF113" i="6" s="1"/>
  <c r="BI112" i="6"/>
  <c r="BH112" i="6"/>
  <c r="BG112" i="6"/>
  <c r="BE112" i="6"/>
  <c r="T112" i="6"/>
  <c r="R112" i="6"/>
  <c r="P112" i="6"/>
  <c r="BK112" i="6"/>
  <c r="J112" i="6"/>
  <c r="BF112" i="6"/>
  <c r="BI111" i="6"/>
  <c r="BH111" i="6"/>
  <c r="BG111" i="6"/>
  <c r="BE111" i="6"/>
  <c r="T111" i="6"/>
  <c r="R111" i="6"/>
  <c r="P111" i="6"/>
  <c r="BK111" i="6"/>
  <c r="J111" i="6"/>
  <c r="BF111" i="6" s="1"/>
  <c r="BI110" i="6"/>
  <c r="BH110" i="6"/>
  <c r="BG110" i="6"/>
  <c r="BE110" i="6"/>
  <c r="T110" i="6"/>
  <c r="R110" i="6"/>
  <c r="P110" i="6"/>
  <c r="BK110" i="6"/>
  <c r="J110" i="6"/>
  <c r="BF110" i="6"/>
  <c r="BI109" i="6"/>
  <c r="BH109" i="6"/>
  <c r="BG109" i="6"/>
  <c r="BE109" i="6"/>
  <c r="T109" i="6"/>
  <c r="R109" i="6"/>
  <c r="P109" i="6"/>
  <c r="BK109" i="6"/>
  <c r="J109" i="6"/>
  <c r="BF109" i="6" s="1"/>
  <c r="BI107" i="6"/>
  <c r="BH107" i="6"/>
  <c r="BG107" i="6"/>
  <c r="BE107" i="6"/>
  <c r="T107" i="6"/>
  <c r="R107" i="6"/>
  <c r="P107" i="6"/>
  <c r="BK107" i="6"/>
  <c r="J107" i="6"/>
  <c r="BF107" i="6" s="1"/>
  <c r="BI106" i="6"/>
  <c r="BH106" i="6"/>
  <c r="BG106" i="6"/>
  <c r="BE106" i="6"/>
  <c r="T106" i="6"/>
  <c r="R106" i="6"/>
  <c r="P106" i="6"/>
  <c r="BK106" i="6"/>
  <c r="J106" i="6"/>
  <c r="BF106" i="6"/>
  <c r="BI105" i="6"/>
  <c r="BH105" i="6"/>
  <c r="BG105" i="6"/>
  <c r="BE105" i="6"/>
  <c r="T105" i="6"/>
  <c r="T104" i="6" s="1"/>
  <c r="R105" i="6"/>
  <c r="P105" i="6"/>
  <c r="BK105" i="6"/>
  <c r="J105" i="6"/>
  <c r="BF105" i="6" s="1"/>
  <c r="BI102" i="6"/>
  <c r="BH102" i="6"/>
  <c r="BG102" i="6"/>
  <c r="BE102" i="6"/>
  <c r="T102" i="6"/>
  <c r="R102" i="6"/>
  <c r="P102" i="6"/>
  <c r="BK102" i="6"/>
  <c r="J102" i="6"/>
  <c r="BF102" i="6"/>
  <c r="BI101" i="6"/>
  <c r="BH101" i="6"/>
  <c r="BG101" i="6"/>
  <c r="BE101" i="6"/>
  <c r="T101" i="6"/>
  <c r="R101" i="6"/>
  <c r="P101" i="6"/>
  <c r="BK101" i="6"/>
  <c r="J101" i="6"/>
  <c r="BF101" i="6" s="1"/>
  <c r="BI100" i="6"/>
  <c r="BH100" i="6"/>
  <c r="BG100" i="6"/>
  <c r="BE100" i="6"/>
  <c r="T100" i="6"/>
  <c r="R100" i="6"/>
  <c r="P100" i="6"/>
  <c r="BK100" i="6"/>
  <c r="J100" i="6"/>
  <c r="BF100" i="6"/>
  <c r="BI99" i="6"/>
  <c r="BH99" i="6"/>
  <c r="BG99" i="6"/>
  <c r="BE99" i="6"/>
  <c r="T99" i="6"/>
  <c r="R99" i="6"/>
  <c r="P99" i="6"/>
  <c r="BK99" i="6"/>
  <c r="J99" i="6"/>
  <c r="BF99" i="6" s="1"/>
  <c r="BI98" i="6"/>
  <c r="BH98" i="6"/>
  <c r="BG98" i="6"/>
  <c r="BE98" i="6"/>
  <c r="T98" i="6"/>
  <c r="R98" i="6"/>
  <c r="P98" i="6"/>
  <c r="BK98" i="6"/>
  <c r="J98" i="6"/>
  <c r="BF98" i="6" s="1"/>
  <c r="BI96" i="6"/>
  <c r="BH96" i="6"/>
  <c r="BG96" i="6"/>
  <c r="BE96" i="6"/>
  <c r="T96" i="6"/>
  <c r="R96" i="6"/>
  <c r="P96" i="6"/>
  <c r="BK96" i="6"/>
  <c r="J96" i="6"/>
  <c r="BF96" i="6"/>
  <c r="BI95" i="6"/>
  <c r="BH95" i="6"/>
  <c r="BG95" i="6"/>
  <c r="BE95" i="6"/>
  <c r="T95" i="6"/>
  <c r="T94" i="6" s="1"/>
  <c r="R95" i="6"/>
  <c r="R94" i="6"/>
  <c r="P95" i="6"/>
  <c r="P94" i="6" s="1"/>
  <c r="BK95" i="6"/>
  <c r="BK94" i="6"/>
  <c r="J95" i="6"/>
  <c r="BF95" i="6" s="1"/>
  <c r="J88" i="6"/>
  <c r="F88" i="6"/>
  <c r="F86" i="6"/>
  <c r="E84" i="6"/>
  <c r="J58" i="6"/>
  <c r="F58" i="6"/>
  <c r="F56" i="6"/>
  <c r="E54" i="6"/>
  <c r="J26" i="6"/>
  <c r="E26" i="6"/>
  <c r="J59" i="6" s="1"/>
  <c r="J89" i="6"/>
  <c r="J25" i="6"/>
  <c r="J20" i="6"/>
  <c r="E20" i="6"/>
  <c r="J19" i="6"/>
  <c r="J14" i="6"/>
  <c r="E7" i="6"/>
  <c r="E50" i="6" s="1"/>
  <c r="J39" i="5"/>
  <c r="J38" i="5"/>
  <c r="AY59" i="1" s="1"/>
  <c r="J37" i="5"/>
  <c r="AX59" i="1" s="1"/>
  <c r="BI126" i="5"/>
  <c r="BH126" i="5"/>
  <c r="BG126" i="5"/>
  <c r="BE126" i="5"/>
  <c r="T126" i="5"/>
  <c r="R126" i="5"/>
  <c r="P126" i="5"/>
  <c r="BK126" i="5"/>
  <c r="J126" i="5"/>
  <c r="BF126" i="5"/>
  <c r="BI125" i="5"/>
  <c r="BH125" i="5"/>
  <c r="BG125" i="5"/>
  <c r="BE125" i="5"/>
  <c r="T125" i="5"/>
  <c r="R125" i="5"/>
  <c r="P125" i="5"/>
  <c r="BK125" i="5"/>
  <c r="J125" i="5"/>
  <c r="BF125" i="5" s="1"/>
  <c r="BI124" i="5"/>
  <c r="BH124" i="5"/>
  <c r="BG124" i="5"/>
  <c r="BE124" i="5"/>
  <c r="T124" i="5"/>
  <c r="R124" i="5"/>
  <c r="P124" i="5"/>
  <c r="BK124" i="5"/>
  <c r="J124" i="5"/>
  <c r="BF124" i="5" s="1"/>
  <c r="BI123" i="5"/>
  <c r="BH123" i="5"/>
  <c r="BG123" i="5"/>
  <c r="BE123" i="5"/>
  <c r="T123" i="5"/>
  <c r="R123" i="5"/>
  <c r="P123" i="5"/>
  <c r="BK123" i="5"/>
  <c r="J123" i="5"/>
  <c r="BF123" i="5" s="1"/>
  <c r="BI122" i="5"/>
  <c r="BH122" i="5"/>
  <c r="BG122" i="5"/>
  <c r="BE122" i="5"/>
  <c r="T122" i="5"/>
  <c r="R122" i="5"/>
  <c r="P122" i="5"/>
  <c r="BK122" i="5"/>
  <c r="J122" i="5"/>
  <c r="BF122" i="5" s="1"/>
  <c r="BI121" i="5"/>
  <c r="BH121" i="5"/>
  <c r="BG121" i="5"/>
  <c r="BE121" i="5"/>
  <c r="T121" i="5"/>
  <c r="R121" i="5"/>
  <c r="P121" i="5"/>
  <c r="BK121" i="5"/>
  <c r="J121" i="5"/>
  <c r="BF121" i="5" s="1"/>
  <c r="BI120" i="5"/>
  <c r="BH120" i="5"/>
  <c r="BG120" i="5"/>
  <c r="BE120" i="5"/>
  <c r="T120" i="5"/>
  <c r="R120" i="5"/>
  <c r="P120" i="5"/>
  <c r="BK120" i="5"/>
  <c r="J120" i="5"/>
  <c r="BF120" i="5" s="1"/>
  <c r="BI119" i="5"/>
  <c r="BH119" i="5"/>
  <c r="BG119" i="5"/>
  <c r="BE119" i="5"/>
  <c r="T119" i="5"/>
  <c r="R119" i="5"/>
  <c r="P119" i="5"/>
  <c r="BK119" i="5"/>
  <c r="J119" i="5"/>
  <c r="BF119" i="5" s="1"/>
  <c r="BI118" i="5"/>
  <c r="BH118" i="5"/>
  <c r="BG118" i="5"/>
  <c r="BE118" i="5"/>
  <c r="T118" i="5"/>
  <c r="R118" i="5"/>
  <c r="R113" i="5" s="1"/>
  <c r="R112" i="5" s="1"/>
  <c r="P118" i="5"/>
  <c r="BK118" i="5"/>
  <c r="J118" i="5"/>
  <c r="BF118" i="5"/>
  <c r="BI117" i="5"/>
  <c r="BH117" i="5"/>
  <c r="BG117" i="5"/>
  <c r="BE117" i="5"/>
  <c r="T117" i="5"/>
  <c r="R117" i="5"/>
  <c r="P117" i="5"/>
  <c r="BK117" i="5"/>
  <c r="J117" i="5"/>
  <c r="BF117" i="5" s="1"/>
  <c r="BI116" i="5"/>
  <c r="BH116" i="5"/>
  <c r="BG116" i="5"/>
  <c r="BE116" i="5"/>
  <c r="T116" i="5"/>
  <c r="R116" i="5"/>
  <c r="P116" i="5"/>
  <c r="BK116" i="5"/>
  <c r="J116" i="5"/>
  <c r="BF116" i="5"/>
  <c r="BI115" i="5"/>
  <c r="BH115" i="5"/>
  <c r="BG115" i="5"/>
  <c r="BE115" i="5"/>
  <c r="T115" i="5"/>
  <c r="R115" i="5"/>
  <c r="P115" i="5"/>
  <c r="BK115" i="5"/>
  <c r="J115" i="5"/>
  <c r="BF115" i="5" s="1"/>
  <c r="BI114" i="5"/>
  <c r="BH114" i="5"/>
  <c r="BG114" i="5"/>
  <c r="BE114" i="5"/>
  <c r="T114" i="5"/>
  <c r="R114" i="5"/>
  <c r="P114" i="5"/>
  <c r="BK114" i="5"/>
  <c r="J114" i="5"/>
  <c r="BF114" i="5"/>
  <c r="BI111" i="5"/>
  <c r="BH111" i="5"/>
  <c r="BG111" i="5"/>
  <c r="BE111" i="5"/>
  <c r="T111" i="5"/>
  <c r="T110" i="5" s="1"/>
  <c r="R111" i="5"/>
  <c r="R110" i="5" s="1"/>
  <c r="P111" i="5"/>
  <c r="P110" i="5" s="1"/>
  <c r="BK111" i="5"/>
  <c r="BK110" i="5" s="1"/>
  <c r="J110" i="5" s="1"/>
  <c r="J68" i="5" s="1"/>
  <c r="J111" i="5"/>
  <c r="BF111" i="5"/>
  <c r="BI109" i="5"/>
  <c r="BH109" i="5"/>
  <c r="BG109" i="5"/>
  <c r="BE109" i="5"/>
  <c r="T109" i="5"/>
  <c r="R109" i="5"/>
  <c r="P109" i="5"/>
  <c r="BK109" i="5"/>
  <c r="J109" i="5"/>
  <c r="BF109" i="5" s="1"/>
  <c r="BI108" i="5"/>
  <c r="BH108" i="5"/>
  <c r="BG108" i="5"/>
  <c r="BE108" i="5"/>
  <c r="T108" i="5"/>
  <c r="R108" i="5"/>
  <c r="P108" i="5"/>
  <c r="BK108" i="5"/>
  <c r="J108" i="5"/>
  <c r="BF108" i="5" s="1"/>
  <c r="BI107" i="5"/>
  <c r="BH107" i="5"/>
  <c r="BG107" i="5"/>
  <c r="BE107" i="5"/>
  <c r="T107" i="5"/>
  <c r="R107" i="5"/>
  <c r="P107" i="5"/>
  <c r="BK107" i="5"/>
  <c r="J107" i="5"/>
  <c r="BF107" i="5"/>
  <c r="BI106" i="5"/>
  <c r="BH106" i="5"/>
  <c r="BG106" i="5"/>
  <c r="BE106" i="5"/>
  <c r="T106" i="5"/>
  <c r="R106" i="5"/>
  <c r="P106" i="5"/>
  <c r="BK106" i="5"/>
  <c r="J106" i="5"/>
  <c r="BF106" i="5" s="1"/>
  <c r="BI105" i="5"/>
  <c r="BH105" i="5"/>
  <c r="BG105" i="5"/>
  <c r="F37" i="5" s="1"/>
  <c r="BB59" i="1" s="1"/>
  <c r="BE105" i="5"/>
  <c r="T105" i="5"/>
  <c r="R105" i="5"/>
  <c r="R104" i="5"/>
  <c r="P105" i="5"/>
  <c r="BK105" i="5"/>
  <c r="J105" i="5"/>
  <c r="BF105" i="5"/>
  <c r="BI103" i="5"/>
  <c r="BH103" i="5"/>
  <c r="BG103" i="5"/>
  <c r="BE103" i="5"/>
  <c r="T103" i="5"/>
  <c r="R103" i="5"/>
  <c r="P103" i="5"/>
  <c r="BK103" i="5"/>
  <c r="J103" i="5"/>
  <c r="BF103" i="5"/>
  <c r="BI102" i="5"/>
  <c r="BH102" i="5"/>
  <c r="BG102" i="5"/>
  <c r="BE102" i="5"/>
  <c r="T102" i="5"/>
  <c r="R102" i="5"/>
  <c r="P102" i="5"/>
  <c r="BK102" i="5"/>
  <c r="J102" i="5"/>
  <c r="BF102" i="5" s="1"/>
  <c r="BI101" i="5"/>
  <c r="BH101" i="5"/>
  <c r="BG101" i="5"/>
  <c r="BE101" i="5"/>
  <c r="T101" i="5"/>
  <c r="R101" i="5"/>
  <c r="P101" i="5"/>
  <c r="BK101" i="5"/>
  <c r="J101" i="5"/>
  <c r="BF101" i="5" s="1"/>
  <c r="BI100" i="5"/>
  <c r="BH100" i="5"/>
  <c r="BG100" i="5"/>
  <c r="BE100" i="5"/>
  <c r="T100" i="5"/>
  <c r="R100" i="5"/>
  <c r="P100" i="5"/>
  <c r="BK100" i="5"/>
  <c r="J100" i="5"/>
  <c r="BF100" i="5" s="1"/>
  <c r="BI99" i="5"/>
  <c r="BH99" i="5"/>
  <c r="BG99" i="5"/>
  <c r="BE99" i="5"/>
  <c r="T99" i="5"/>
  <c r="R99" i="5"/>
  <c r="P99" i="5"/>
  <c r="BK99" i="5"/>
  <c r="J99" i="5"/>
  <c r="BF99" i="5" s="1"/>
  <c r="BI98" i="5"/>
  <c r="BH98" i="5"/>
  <c r="BG98" i="5"/>
  <c r="BE98" i="5"/>
  <c r="T98" i="5"/>
  <c r="R98" i="5"/>
  <c r="P98" i="5"/>
  <c r="BK98" i="5"/>
  <c r="J98" i="5"/>
  <c r="BF98" i="5" s="1"/>
  <c r="BI97" i="5"/>
  <c r="BH97" i="5"/>
  <c r="BG97" i="5"/>
  <c r="BE97" i="5"/>
  <c r="T97" i="5"/>
  <c r="R97" i="5"/>
  <c r="P97" i="5"/>
  <c r="BK97" i="5"/>
  <c r="J97" i="5"/>
  <c r="BF97" i="5"/>
  <c r="BI95" i="5"/>
  <c r="BH95" i="5"/>
  <c r="BG95" i="5"/>
  <c r="BE95" i="5"/>
  <c r="T95" i="5"/>
  <c r="T94" i="5" s="1"/>
  <c r="R95" i="5"/>
  <c r="R94" i="5"/>
  <c r="P95" i="5"/>
  <c r="P94" i="5" s="1"/>
  <c r="BK95" i="5"/>
  <c r="BK94" i="5" s="1"/>
  <c r="J94" i="5" s="1"/>
  <c r="J95" i="5"/>
  <c r="BF95" i="5" s="1"/>
  <c r="J65" i="5"/>
  <c r="J88" i="5"/>
  <c r="F88" i="5"/>
  <c r="F86" i="5"/>
  <c r="E84" i="5"/>
  <c r="J58" i="5"/>
  <c r="F58" i="5"/>
  <c r="F56" i="5"/>
  <c r="E54" i="5"/>
  <c r="J26" i="5"/>
  <c r="E26" i="5"/>
  <c r="J25" i="5"/>
  <c r="J20" i="5"/>
  <c r="E20" i="5"/>
  <c r="F89" i="5" s="1"/>
  <c r="J19" i="5"/>
  <c r="J14" i="5"/>
  <c r="J86" i="5" s="1"/>
  <c r="E7" i="5"/>
  <c r="J39" i="4"/>
  <c r="J38" i="4"/>
  <c r="AY58" i="1" s="1"/>
  <c r="J37" i="4"/>
  <c r="AX58" i="1"/>
  <c r="BI114" i="4"/>
  <c r="BH114" i="4"/>
  <c r="BG114" i="4"/>
  <c r="BE114" i="4"/>
  <c r="T114" i="4"/>
  <c r="R114" i="4"/>
  <c r="P114" i="4"/>
  <c r="BK114" i="4"/>
  <c r="J114" i="4"/>
  <c r="BF114" i="4" s="1"/>
  <c r="BI113" i="4"/>
  <c r="BH113" i="4"/>
  <c r="BG113" i="4"/>
  <c r="BE113" i="4"/>
  <c r="T113" i="4"/>
  <c r="R113" i="4"/>
  <c r="P113" i="4"/>
  <c r="BK113" i="4"/>
  <c r="J113" i="4"/>
  <c r="BF113" i="4"/>
  <c r="BI112" i="4"/>
  <c r="BH112" i="4"/>
  <c r="BG112" i="4"/>
  <c r="BE112" i="4"/>
  <c r="T112" i="4"/>
  <c r="R112" i="4"/>
  <c r="P112" i="4"/>
  <c r="BK112" i="4"/>
  <c r="J112" i="4"/>
  <c r="BF112" i="4" s="1"/>
  <c r="BI111" i="4"/>
  <c r="BH111" i="4"/>
  <c r="BG111" i="4"/>
  <c r="BE111" i="4"/>
  <c r="T111" i="4"/>
  <c r="R111" i="4"/>
  <c r="P111" i="4"/>
  <c r="BK111" i="4"/>
  <c r="J111" i="4"/>
  <c r="BF111" i="4" s="1"/>
  <c r="BI110" i="4"/>
  <c r="BH110" i="4"/>
  <c r="BG110" i="4"/>
  <c r="BE110" i="4"/>
  <c r="T110" i="4"/>
  <c r="R110" i="4"/>
  <c r="P110" i="4"/>
  <c r="BK110" i="4"/>
  <c r="J110" i="4"/>
  <c r="BF110" i="4" s="1"/>
  <c r="BI109" i="4"/>
  <c r="BH109" i="4"/>
  <c r="BG109" i="4"/>
  <c r="BE109" i="4"/>
  <c r="T109" i="4"/>
  <c r="R109" i="4"/>
  <c r="P109" i="4"/>
  <c r="BK109" i="4"/>
  <c r="J109" i="4"/>
  <c r="BF109" i="4"/>
  <c r="BI108" i="4"/>
  <c r="BH108" i="4"/>
  <c r="BG108" i="4"/>
  <c r="BE108" i="4"/>
  <c r="T108" i="4"/>
  <c r="R108" i="4"/>
  <c r="P108" i="4"/>
  <c r="BK108" i="4"/>
  <c r="J108" i="4"/>
  <c r="BF108" i="4" s="1"/>
  <c r="BI107" i="4"/>
  <c r="BH107" i="4"/>
  <c r="BG107" i="4"/>
  <c r="BE107" i="4"/>
  <c r="T107" i="4"/>
  <c r="R107" i="4"/>
  <c r="P107" i="4"/>
  <c r="BK107" i="4"/>
  <c r="J107" i="4"/>
  <c r="BF107" i="4"/>
  <c r="BI106" i="4"/>
  <c r="BH106" i="4"/>
  <c r="BG106" i="4"/>
  <c r="BE106" i="4"/>
  <c r="T106" i="4"/>
  <c r="R106" i="4"/>
  <c r="P106" i="4"/>
  <c r="BK106" i="4"/>
  <c r="J106" i="4"/>
  <c r="BF106" i="4" s="1"/>
  <c r="BI105" i="4"/>
  <c r="BH105" i="4"/>
  <c r="BG105" i="4"/>
  <c r="BE105" i="4"/>
  <c r="T105" i="4"/>
  <c r="R105" i="4"/>
  <c r="P105" i="4"/>
  <c r="BK105" i="4"/>
  <c r="J105" i="4"/>
  <c r="BF105" i="4"/>
  <c r="BI104" i="4"/>
  <c r="BH104" i="4"/>
  <c r="BG104" i="4"/>
  <c r="BE104" i="4"/>
  <c r="T104" i="4"/>
  <c r="R104" i="4"/>
  <c r="P104" i="4"/>
  <c r="BK104" i="4"/>
  <c r="J104" i="4"/>
  <c r="BF104" i="4" s="1"/>
  <c r="BI103" i="4"/>
  <c r="BH103" i="4"/>
  <c r="BG103" i="4"/>
  <c r="BE103" i="4"/>
  <c r="T103" i="4"/>
  <c r="R103" i="4"/>
  <c r="P103" i="4"/>
  <c r="BK103" i="4"/>
  <c r="J103" i="4"/>
  <c r="BF103" i="4" s="1"/>
  <c r="BI102" i="4"/>
  <c r="BH102" i="4"/>
  <c r="BG102" i="4"/>
  <c r="BE102" i="4"/>
  <c r="T102" i="4"/>
  <c r="R102" i="4"/>
  <c r="P102" i="4"/>
  <c r="BK102" i="4"/>
  <c r="J102" i="4"/>
  <c r="BF102" i="4" s="1"/>
  <c r="BI101" i="4"/>
  <c r="BH101" i="4"/>
  <c r="BG101" i="4"/>
  <c r="BE101" i="4"/>
  <c r="T101" i="4"/>
  <c r="R101" i="4"/>
  <c r="P101" i="4"/>
  <c r="BK101" i="4"/>
  <c r="J101" i="4"/>
  <c r="BF101" i="4" s="1"/>
  <c r="BI100" i="4"/>
  <c r="BH100" i="4"/>
  <c r="BG100" i="4"/>
  <c r="BE100" i="4"/>
  <c r="T100" i="4"/>
  <c r="R100" i="4"/>
  <c r="P100" i="4"/>
  <c r="BK100" i="4"/>
  <c r="J100" i="4"/>
  <c r="BF100" i="4" s="1"/>
  <c r="BI99" i="4"/>
  <c r="BH99" i="4"/>
  <c r="BG99" i="4"/>
  <c r="BE99" i="4"/>
  <c r="T99" i="4"/>
  <c r="R99" i="4"/>
  <c r="P99" i="4"/>
  <c r="BK99" i="4"/>
  <c r="J99" i="4"/>
  <c r="BF99" i="4"/>
  <c r="BI98" i="4"/>
  <c r="BH98" i="4"/>
  <c r="BG98" i="4"/>
  <c r="BE98" i="4"/>
  <c r="T98" i="4"/>
  <c r="R98" i="4"/>
  <c r="P98" i="4"/>
  <c r="BK98" i="4"/>
  <c r="J98" i="4"/>
  <c r="BF98" i="4" s="1"/>
  <c r="BI97" i="4"/>
  <c r="BH97" i="4"/>
  <c r="BG97" i="4"/>
  <c r="BE97" i="4"/>
  <c r="T97" i="4"/>
  <c r="R97" i="4"/>
  <c r="P97" i="4"/>
  <c r="BK97" i="4"/>
  <c r="J97" i="4"/>
  <c r="BF97" i="4"/>
  <c r="BI96" i="4"/>
  <c r="BH96" i="4"/>
  <c r="BG96" i="4"/>
  <c r="BE96" i="4"/>
  <c r="T96" i="4"/>
  <c r="R96" i="4"/>
  <c r="P96" i="4"/>
  <c r="BK96" i="4"/>
  <c r="J96" i="4"/>
  <c r="BF96" i="4" s="1"/>
  <c r="BI95" i="4"/>
  <c r="BH95" i="4"/>
  <c r="BG95" i="4"/>
  <c r="BE95" i="4"/>
  <c r="T95" i="4"/>
  <c r="R95" i="4"/>
  <c r="P95" i="4"/>
  <c r="BK95" i="4"/>
  <c r="J95" i="4"/>
  <c r="BF95" i="4" s="1"/>
  <c r="BI94" i="4"/>
  <c r="BH94" i="4"/>
  <c r="BG94" i="4"/>
  <c r="BE94" i="4"/>
  <c r="T94" i="4"/>
  <c r="R94" i="4"/>
  <c r="P94" i="4"/>
  <c r="BK94" i="4"/>
  <c r="J94" i="4"/>
  <c r="BF94" i="4" s="1"/>
  <c r="BI93" i="4"/>
  <c r="BH93" i="4"/>
  <c r="BG93" i="4"/>
  <c r="BE93" i="4"/>
  <c r="T93" i="4"/>
  <c r="R93" i="4"/>
  <c r="P93" i="4"/>
  <c r="BK93" i="4"/>
  <c r="J93" i="4"/>
  <c r="BF93" i="4"/>
  <c r="BI92" i="4"/>
  <c r="BH92" i="4"/>
  <c r="BG92" i="4"/>
  <c r="BE92" i="4"/>
  <c r="T92" i="4"/>
  <c r="R92" i="4"/>
  <c r="P92" i="4"/>
  <c r="BK92" i="4"/>
  <c r="J92" i="4"/>
  <c r="BF92" i="4" s="1"/>
  <c r="BI91" i="4"/>
  <c r="BH91" i="4"/>
  <c r="BG91" i="4"/>
  <c r="BE91" i="4"/>
  <c r="T91" i="4"/>
  <c r="R91" i="4"/>
  <c r="P91" i="4"/>
  <c r="BK91" i="4"/>
  <c r="J91" i="4"/>
  <c r="BF91" i="4"/>
  <c r="BI90" i="4"/>
  <c r="BH90" i="4"/>
  <c r="BG90" i="4"/>
  <c r="BE90" i="4"/>
  <c r="T90" i="4"/>
  <c r="R90" i="4"/>
  <c r="P90" i="4"/>
  <c r="BK90" i="4"/>
  <c r="J90" i="4"/>
  <c r="BF90" i="4" s="1"/>
  <c r="J83" i="4"/>
  <c r="F83" i="4"/>
  <c r="F81" i="4"/>
  <c r="E79" i="4"/>
  <c r="J58" i="4"/>
  <c r="F58" i="4"/>
  <c r="F56" i="4"/>
  <c r="E54" i="4"/>
  <c r="J26" i="4"/>
  <c r="E26" i="4"/>
  <c r="J59" i="4" s="1"/>
  <c r="J25" i="4"/>
  <c r="J20" i="4"/>
  <c r="E20" i="4"/>
  <c r="J19" i="4"/>
  <c r="J14" i="4"/>
  <c r="E7" i="4"/>
  <c r="J39" i="3"/>
  <c r="J38" i="3"/>
  <c r="AY57" i="1" s="1"/>
  <c r="J37" i="3"/>
  <c r="AX57" i="1" s="1"/>
  <c r="BI162" i="3"/>
  <c r="BH162" i="3"/>
  <c r="BG162" i="3"/>
  <c r="BE162" i="3"/>
  <c r="T162" i="3"/>
  <c r="R162" i="3"/>
  <c r="P162" i="3"/>
  <c r="BK162" i="3"/>
  <c r="J162" i="3"/>
  <c r="BF162" i="3"/>
  <c r="BI161" i="3"/>
  <c r="BH161" i="3"/>
  <c r="BG161" i="3"/>
  <c r="BE161" i="3"/>
  <c r="T161" i="3"/>
  <c r="R161" i="3"/>
  <c r="P161" i="3"/>
  <c r="BK161" i="3"/>
  <c r="J161" i="3"/>
  <c r="BF161" i="3" s="1"/>
  <c r="BI160" i="3"/>
  <c r="BH160" i="3"/>
  <c r="BG160" i="3"/>
  <c r="BE160" i="3"/>
  <c r="T160" i="3"/>
  <c r="R160" i="3"/>
  <c r="P160" i="3"/>
  <c r="BK160" i="3"/>
  <c r="J160" i="3"/>
  <c r="BF160" i="3" s="1"/>
  <c r="BI159" i="3"/>
  <c r="BH159" i="3"/>
  <c r="BG159" i="3"/>
  <c r="BE159" i="3"/>
  <c r="T159" i="3"/>
  <c r="R159" i="3"/>
  <c r="P159" i="3"/>
  <c r="BK159" i="3"/>
  <c r="J159" i="3"/>
  <c r="BF159" i="3" s="1"/>
  <c r="BI158" i="3"/>
  <c r="BH158" i="3"/>
  <c r="BG158" i="3"/>
  <c r="BE158" i="3"/>
  <c r="T158" i="3"/>
  <c r="R158" i="3"/>
  <c r="P158" i="3"/>
  <c r="BK158" i="3"/>
  <c r="J158" i="3"/>
  <c r="BF158" i="3" s="1"/>
  <c r="BI157" i="3"/>
  <c r="BH157" i="3"/>
  <c r="BG157" i="3"/>
  <c r="BE157" i="3"/>
  <c r="T157" i="3"/>
  <c r="R157" i="3"/>
  <c r="P157" i="3"/>
  <c r="BK157" i="3"/>
  <c r="J157" i="3"/>
  <c r="BF157" i="3" s="1"/>
  <c r="BI156" i="3"/>
  <c r="BH156" i="3"/>
  <c r="BG156" i="3"/>
  <c r="BE156" i="3"/>
  <c r="T156" i="3"/>
  <c r="R156" i="3"/>
  <c r="P156" i="3"/>
  <c r="BK156" i="3"/>
  <c r="J156" i="3"/>
  <c r="BF156" i="3"/>
  <c r="BI155" i="3"/>
  <c r="BH155" i="3"/>
  <c r="BG155" i="3"/>
  <c r="BE155" i="3"/>
  <c r="T155" i="3"/>
  <c r="R155" i="3"/>
  <c r="P155" i="3"/>
  <c r="BK155" i="3"/>
  <c r="J155" i="3"/>
  <c r="BF155" i="3" s="1"/>
  <c r="BI154" i="3"/>
  <c r="BH154" i="3"/>
  <c r="BG154" i="3"/>
  <c r="BE154" i="3"/>
  <c r="T154" i="3"/>
  <c r="R154" i="3"/>
  <c r="P154" i="3"/>
  <c r="BK154" i="3"/>
  <c r="J154" i="3"/>
  <c r="BF154" i="3"/>
  <c r="BI153" i="3"/>
  <c r="BH153" i="3"/>
  <c r="BG153" i="3"/>
  <c r="BE153" i="3"/>
  <c r="T153" i="3"/>
  <c r="R153" i="3"/>
  <c r="P153" i="3"/>
  <c r="BK153" i="3"/>
  <c r="J153" i="3"/>
  <c r="BF153" i="3" s="1"/>
  <c r="BI152" i="3"/>
  <c r="BH152" i="3"/>
  <c r="BG152" i="3"/>
  <c r="BE152" i="3"/>
  <c r="T152" i="3"/>
  <c r="R152" i="3"/>
  <c r="P152" i="3"/>
  <c r="BK152" i="3"/>
  <c r="J152" i="3"/>
  <c r="BF152" i="3" s="1"/>
  <c r="BI151" i="3"/>
  <c r="BH151" i="3"/>
  <c r="BG151" i="3"/>
  <c r="BE151" i="3"/>
  <c r="T151" i="3"/>
  <c r="R151" i="3"/>
  <c r="P151" i="3"/>
  <c r="BK151" i="3"/>
  <c r="J151" i="3"/>
  <c r="BF151" i="3" s="1"/>
  <c r="BI150" i="3"/>
  <c r="BH150" i="3"/>
  <c r="BG150" i="3"/>
  <c r="BE150" i="3"/>
  <c r="T150" i="3"/>
  <c r="R150" i="3"/>
  <c r="P150" i="3"/>
  <c r="BK150" i="3"/>
  <c r="J150" i="3"/>
  <c r="BF150" i="3" s="1"/>
  <c r="BI149" i="3"/>
  <c r="BH149" i="3"/>
  <c r="BG149" i="3"/>
  <c r="BE149" i="3"/>
  <c r="T149" i="3"/>
  <c r="R149" i="3"/>
  <c r="P149" i="3"/>
  <c r="BK149" i="3"/>
  <c r="J149" i="3"/>
  <c r="BF149" i="3" s="1"/>
  <c r="BI148" i="3"/>
  <c r="BH148" i="3"/>
  <c r="BG148" i="3"/>
  <c r="BE148" i="3"/>
  <c r="T148" i="3"/>
  <c r="R148" i="3"/>
  <c r="P148" i="3"/>
  <c r="BK148" i="3"/>
  <c r="J148" i="3"/>
  <c r="BF148" i="3" s="1"/>
  <c r="BI147" i="3"/>
  <c r="BH147" i="3"/>
  <c r="BG147" i="3"/>
  <c r="BE147" i="3"/>
  <c r="T147" i="3"/>
  <c r="R147" i="3"/>
  <c r="P147" i="3"/>
  <c r="BK147" i="3"/>
  <c r="J147" i="3"/>
  <c r="BF147" i="3" s="1"/>
  <c r="BI146" i="3"/>
  <c r="BH146" i="3"/>
  <c r="BG146" i="3"/>
  <c r="BE146" i="3"/>
  <c r="T146" i="3"/>
  <c r="R146" i="3"/>
  <c r="P146" i="3"/>
  <c r="BK146" i="3"/>
  <c r="J146" i="3"/>
  <c r="BF146" i="3" s="1"/>
  <c r="BI145" i="3"/>
  <c r="BH145" i="3"/>
  <c r="BG145" i="3"/>
  <c r="BE145" i="3"/>
  <c r="T145" i="3"/>
  <c r="R145" i="3"/>
  <c r="P145" i="3"/>
  <c r="BK145" i="3"/>
  <c r="J145" i="3"/>
  <c r="BF145" i="3" s="1"/>
  <c r="BI144" i="3"/>
  <c r="BH144" i="3"/>
  <c r="BG144" i="3"/>
  <c r="BE144" i="3"/>
  <c r="T144" i="3"/>
  <c r="R144" i="3"/>
  <c r="P144" i="3"/>
  <c r="BK144" i="3"/>
  <c r="J144" i="3"/>
  <c r="BF144" i="3" s="1"/>
  <c r="BI143" i="3"/>
  <c r="BH143" i="3"/>
  <c r="BG143" i="3"/>
  <c r="BE143" i="3"/>
  <c r="T143" i="3"/>
  <c r="R143" i="3"/>
  <c r="P143" i="3"/>
  <c r="BK143" i="3"/>
  <c r="J143" i="3"/>
  <c r="BF143" i="3" s="1"/>
  <c r="BI142" i="3"/>
  <c r="BH142" i="3"/>
  <c r="BG142" i="3"/>
  <c r="BE142" i="3"/>
  <c r="T142" i="3"/>
  <c r="R142" i="3"/>
  <c r="P142" i="3"/>
  <c r="BK142" i="3"/>
  <c r="J142" i="3"/>
  <c r="BF142" i="3" s="1"/>
  <c r="BI141" i="3"/>
  <c r="BH141" i="3"/>
  <c r="BG141" i="3"/>
  <c r="BE141" i="3"/>
  <c r="T141" i="3"/>
  <c r="R141" i="3"/>
  <c r="P141" i="3"/>
  <c r="BK141" i="3"/>
  <c r="J141" i="3"/>
  <c r="BF141" i="3"/>
  <c r="BI140" i="3"/>
  <c r="BH140" i="3"/>
  <c r="BG140" i="3"/>
  <c r="BE140" i="3"/>
  <c r="T140" i="3"/>
  <c r="R140" i="3"/>
  <c r="P140" i="3"/>
  <c r="BK140" i="3"/>
  <c r="J140" i="3"/>
  <c r="BF140" i="3" s="1"/>
  <c r="BI139" i="3"/>
  <c r="BH139" i="3"/>
  <c r="BG139" i="3"/>
  <c r="BE139" i="3"/>
  <c r="T139" i="3"/>
  <c r="R139" i="3"/>
  <c r="P139" i="3"/>
  <c r="BK139" i="3"/>
  <c r="J139" i="3"/>
  <c r="BF139" i="3" s="1"/>
  <c r="BI138" i="3"/>
  <c r="BH138" i="3"/>
  <c r="BG138" i="3"/>
  <c r="BE138" i="3"/>
  <c r="T138" i="3"/>
  <c r="R138" i="3"/>
  <c r="P138" i="3"/>
  <c r="BK138" i="3"/>
  <c r="J138" i="3"/>
  <c r="BF138" i="3" s="1"/>
  <c r="BI137" i="3"/>
  <c r="BH137" i="3"/>
  <c r="BG137" i="3"/>
  <c r="BE137" i="3"/>
  <c r="T137" i="3"/>
  <c r="R137" i="3"/>
  <c r="P137" i="3"/>
  <c r="BK137" i="3"/>
  <c r="J137" i="3"/>
  <c r="BF137" i="3"/>
  <c r="BI136" i="3"/>
  <c r="BH136" i="3"/>
  <c r="BG136" i="3"/>
  <c r="BE136" i="3"/>
  <c r="T136" i="3"/>
  <c r="R136" i="3"/>
  <c r="P136" i="3"/>
  <c r="BK136" i="3"/>
  <c r="J136" i="3"/>
  <c r="BF136" i="3" s="1"/>
  <c r="BI135" i="3"/>
  <c r="BH135" i="3"/>
  <c r="BG135" i="3"/>
  <c r="BE135" i="3"/>
  <c r="T135" i="3"/>
  <c r="R135" i="3"/>
  <c r="P135" i="3"/>
  <c r="BK135" i="3"/>
  <c r="J135" i="3"/>
  <c r="BF135" i="3"/>
  <c r="BI134" i="3"/>
  <c r="BH134" i="3"/>
  <c r="BG134" i="3"/>
  <c r="BE134" i="3"/>
  <c r="T134" i="3"/>
  <c r="R134" i="3"/>
  <c r="P134" i="3"/>
  <c r="BK134" i="3"/>
  <c r="J134" i="3"/>
  <c r="BF134" i="3" s="1"/>
  <c r="BI133" i="3"/>
  <c r="BH133" i="3"/>
  <c r="BG133" i="3"/>
  <c r="BE133" i="3"/>
  <c r="T133" i="3"/>
  <c r="R133" i="3"/>
  <c r="P133" i="3"/>
  <c r="BK133" i="3"/>
  <c r="J133" i="3"/>
  <c r="BF133" i="3"/>
  <c r="BI132" i="3"/>
  <c r="BH132" i="3"/>
  <c r="BG132" i="3"/>
  <c r="BE132" i="3"/>
  <c r="T132" i="3"/>
  <c r="R132" i="3"/>
  <c r="P132" i="3"/>
  <c r="BK132" i="3"/>
  <c r="J132" i="3"/>
  <c r="BF132" i="3" s="1"/>
  <c r="BI131" i="3"/>
  <c r="BH131" i="3"/>
  <c r="BG131" i="3"/>
  <c r="BE131" i="3"/>
  <c r="T131" i="3"/>
  <c r="R131" i="3"/>
  <c r="P131" i="3"/>
  <c r="BK131" i="3"/>
  <c r="J131" i="3"/>
  <c r="BF131" i="3" s="1"/>
  <c r="BI130" i="3"/>
  <c r="BH130" i="3"/>
  <c r="BG130" i="3"/>
  <c r="BE130" i="3"/>
  <c r="T130" i="3"/>
  <c r="R130" i="3"/>
  <c r="P130" i="3"/>
  <c r="BK130" i="3"/>
  <c r="J130" i="3"/>
  <c r="BF130" i="3" s="1"/>
  <c r="BI129" i="3"/>
  <c r="BH129" i="3"/>
  <c r="BG129" i="3"/>
  <c r="BE129" i="3"/>
  <c r="T129" i="3"/>
  <c r="R129" i="3"/>
  <c r="P129" i="3"/>
  <c r="BK129" i="3"/>
  <c r="J129" i="3"/>
  <c r="BF129" i="3" s="1"/>
  <c r="BI128" i="3"/>
  <c r="BH128" i="3"/>
  <c r="BG128" i="3"/>
  <c r="BE128" i="3"/>
  <c r="T128" i="3"/>
  <c r="R128" i="3"/>
  <c r="P128" i="3"/>
  <c r="BK128" i="3"/>
  <c r="J128" i="3"/>
  <c r="BF128" i="3" s="1"/>
  <c r="BI127" i="3"/>
  <c r="BH127" i="3"/>
  <c r="BG127" i="3"/>
  <c r="BE127" i="3"/>
  <c r="T127" i="3"/>
  <c r="R127" i="3"/>
  <c r="P127" i="3"/>
  <c r="BK127" i="3"/>
  <c r="J127" i="3"/>
  <c r="BF127" i="3"/>
  <c r="BI126" i="3"/>
  <c r="BH126" i="3"/>
  <c r="BG126" i="3"/>
  <c r="BE126" i="3"/>
  <c r="T126" i="3"/>
  <c r="R126" i="3"/>
  <c r="P126" i="3"/>
  <c r="BK126" i="3"/>
  <c r="J126" i="3"/>
  <c r="BF126" i="3" s="1"/>
  <c r="BI125" i="3"/>
  <c r="BH125" i="3"/>
  <c r="BG125" i="3"/>
  <c r="BE125" i="3"/>
  <c r="T125" i="3"/>
  <c r="R125" i="3"/>
  <c r="P125" i="3"/>
  <c r="BK125" i="3"/>
  <c r="J125" i="3"/>
  <c r="BF125" i="3"/>
  <c r="BI124" i="3"/>
  <c r="BH124" i="3"/>
  <c r="BG124" i="3"/>
  <c r="BE124" i="3"/>
  <c r="T124" i="3"/>
  <c r="R124" i="3"/>
  <c r="P124" i="3"/>
  <c r="BK124" i="3"/>
  <c r="J124" i="3"/>
  <c r="BF124" i="3" s="1"/>
  <c r="BI123" i="3"/>
  <c r="BH123" i="3"/>
  <c r="BG123" i="3"/>
  <c r="BE123" i="3"/>
  <c r="T123" i="3"/>
  <c r="R123" i="3"/>
  <c r="P123" i="3"/>
  <c r="BK123" i="3"/>
  <c r="J123" i="3"/>
  <c r="BF123" i="3" s="1"/>
  <c r="BI122" i="3"/>
  <c r="BH122" i="3"/>
  <c r="BG122" i="3"/>
  <c r="BE122" i="3"/>
  <c r="T122" i="3"/>
  <c r="R122" i="3"/>
  <c r="P122" i="3"/>
  <c r="BK122" i="3"/>
  <c r="J122" i="3"/>
  <c r="BF122" i="3" s="1"/>
  <c r="BI121" i="3"/>
  <c r="BH121" i="3"/>
  <c r="BG121" i="3"/>
  <c r="BE121" i="3"/>
  <c r="T121" i="3"/>
  <c r="R121" i="3"/>
  <c r="P121" i="3"/>
  <c r="BK121" i="3"/>
  <c r="J121" i="3"/>
  <c r="BF121" i="3"/>
  <c r="BI120" i="3"/>
  <c r="BH120" i="3"/>
  <c r="BG120" i="3"/>
  <c r="BE120" i="3"/>
  <c r="T120" i="3"/>
  <c r="R120" i="3"/>
  <c r="P120" i="3"/>
  <c r="BK120" i="3"/>
  <c r="J120" i="3"/>
  <c r="BF120" i="3" s="1"/>
  <c r="BI119" i="3"/>
  <c r="BH119" i="3"/>
  <c r="BG119" i="3"/>
  <c r="BE119" i="3"/>
  <c r="T119" i="3"/>
  <c r="R119" i="3"/>
  <c r="P119" i="3"/>
  <c r="BK119" i="3"/>
  <c r="J119" i="3"/>
  <c r="BF119" i="3"/>
  <c r="BI118" i="3"/>
  <c r="BH118" i="3"/>
  <c r="BG118" i="3"/>
  <c r="BE118" i="3"/>
  <c r="T118" i="3"/>
  <c r="R118" i="3"/>
  <c r="P118" i="3"/>
  <c r="BK118" i="3"/>
  <c r="J118" i="3"/>
  <c r="BF118" i="3" s="1"/>
  <c r="BI117" i="3"/>
  <c r="BH117" i="3"/>
  <c r="BG117" i="3"/>
  <c r="BE117" i="3"/>
  <c r="T117" i="3"/>
  <c r="R117" i="3"/>
  <c r="P117" i="3"/>
  <c r="BK117" i="3"/>
  <c r="BK112" i="3" s="1"/>
  <c r="J117" i="3"/>
  <c r="BF117" i="3"/>
  <c r="BI116" i="3"/>
  <c r="BH116" i="3"/>
  <c r="BG116" i="3"/>
  <c r="BE116" i="3"/>
  <c r="T116" i="3"/>
  <c r="R116" i="3"/>
  <c r="P116" i="3"/>
  <c r="BK116" i="3"/>
  <c r="J116" i="3"/>
  <c r="BF116" i="3" s="1"/>
  <c r="BI115" i="3"/>
  <c r="BH115" i="3"/>
  <c r="BG115" i="3"/>
  <c r="BE115" i="3"/>
  <c r="T115" i="3"/>
  <c r="R115" i="3"/>
  <c r="P115" i="3"/>
  <c r="BK115" i="3"/>
  <c r="J115" i="3"/>
  <c r="BF115" i="3" s="1"/>
  <c r="BI114" i="3"/>
  <c r="BH114" i="3"/>
  <c r="BG114" i="3"/>
  <c r="BE114" i="3"/>
  <c r="T114" i="3"/>
  <c r="R114" i="3"/>
  <c r="P114" i="3"/>
  <c r="BK114" i="3"/>
  <c r="J114" i="3"/>
  <c r="BF114" i="3" s="1"/>
  <c r="BI113" i="3"/>
  <c r="BH113" i="3"/>
  <c r="BG113" i="3"/>
  <c r="BE113" i="3"/>
  <c r="T113" i="3"/>
  <c r="R113" i="3"/>
  <c r="P113" i="3"/>
  <c r="BK113" i="3"/>
  <c r="J113" i="3"/>
  <c r="BF113" i="3" s="1"/>
  <c r="BI110" i="3"/>
  <c r="BH110" i="3"/>
  <c r="BG110" i="3"/>
  <c r="BE110" i="3"/>
  <c r="T110" i="3"/>
  <c r="T109" i="3" s="1"/>
  <c r="R110" i="3"/>
  <c r="R109" i="3"/>
  <c r="P110" i="3"/>
  <c r="P109" i="3" s="1"/>
  <c r="BK110" i="3"/>
  <c r="BK109" i="3"/>
  <c r="J109" i="3"/>
  <c r="J68" i="3" s="1"/>
  <c r="J110" i="3"/>
  <c r="BF110" i="3" s="1"/>
  <c r="BI108" i="3"/>
  <c r="BH108" i="3"/>
  <c r="BG108" i="3"/>
  <c r="BE108" i="3"/>
  <c r="T108" i="3"/>
  <c r="R108" i="3"/>
  <c r="P108" i="3"/>
  <c r="BK108" i="3"/>
  <c r="J108" i="3"/>
  <c r="BF108" i="3"/>
  <c r="BI107" i="3"/>
  <c r="BH107" i="3"/>
  <c r="BG107" i="3"/>
  <c r="BE107" i="3"/>
  <c r="T107" i="3"/>
  <c r="T103" i="3" s="1"/>
  <c r="R107" i="3"/>
  <c r="P107" i="3"/>
  <c r="BK107" i="3"/>
  <c r="J107" i="3"/>
  <c r="BF107" i="3" s="1"/>
  <c r="BI106" i="3"/>
  <c r="BH106" i="3"/>
  <c r="BG106" i="3"/>
  <c r="BE106" i="3"/>
  <c r="T106" i="3"/>
  <c r="R106" i="3"/>
  <c r="P106" i="3"/>
  <c r="BK106" i="3"/>
  <c r="J106" i="3"/>
  <c r="BF106" i="3"/>
  <c r="BI105" i="3"/>
  <c r="BH105" i="3"/>
  <c r="BG105" i="3"/>
  <c r="BE105" i="3"/>
  <c r="T105" i="3"/>
  <c r="R105" i="3"/>
  <c r="P105" i="3"/>
  <c r="BK105" i="3"/>
  <c r="BK103" i="3" s="1"/>
  <c r="J103" i="3" s="1"/>
  <c r="J67" i="3" s="1"/>
  <c r="J105" i="3"/>
  <c r="BF105" i="3" s="1"/>
  <c r="BI104" i="3"/>
  <c r="BH104" i="3"/>
  <c r="BG104" i="3"/>
  <c r="BE104" i="3"/>
  <c r="T104" i="3"/>
  <c r="R104" i="3"/>
  <c r="P104" i="3"/>
  <c r="BK104" i="3"/>
  <c r="J104" i="3"/>
  <c r="BF104" i="3" s="1"/>
  <c r="BI102" i="3"/>
  <c r="BH102" i="3"/>
  <c r="BG102" i="3"/>
  <c r="BE102" i="3"/>
  <c r="T102" i="3"/>
  <c r="R102" i="3"/>
  <c r="P102" i="3"/>
  <c r="BK102" i="3"/>
  <c r="J102" i="3"/>
  <c r="BF102" i="3"/>
  <c r="BI101" i="3"/>
  <c r="BH101" i="3"/>
  <c r="BG101" i="3"/>
  <c r="BE101" i="3"/>
  <c r="T101" i="3"/>
  <c r="R101" i="3"/>
  <c r="P101" i="3"/>
  <c r="BK101" i="3"/>
  <c r="J101" i="3"/>
  <c r="BF101" i="3"/>
  <c r="BI100" i="3"/>
  <c r="BH100" i="3"/>
  <c r="BG100" i="3"/>
  <c r="BE100" i="3"/>
  <c r="T100" i="3"/>
  <c r="R100" i="3"/>
  <c r="P100" i="3"/>
  <c r="BK100" i="3"/>
  <c r="J100" i="3"/>
  <c r="BF100" i="3"/>
  <c r="BI99" i="3"/>
  <c r="BH99" i="3"/>
  <c r="BG99" i="3"/>
  <c r="BE99" i="3"/>
  <c r="T99" i="3"/>
  <c r="R99" i="3"/>
  <c r="P99" i="3"/>
  <c r="BK99" i="3"/>
  <c r="J99" i="3"/>
  <c r="BF99" i="3"/>
  <c r="BI98" i="3"/>
  <c r="BH98" i="3"/>
  <c r="BG98" i="3"/>
  <c r="BE98" i="3"/>
  <c r="T98" i="3"/>
  <c r="R98" i="3"/>
  <c r="P98" i="3"/>
  <c r="BK98" i="3"/>
  <c r="J98" i="3"/>
  <c r="BF98" i="3"/>
  <c r="BI97" i="3"/>
  <c r="BH97" i="3"/>
  <c r="BG97" i="3"/>
  <c r="BE97" i="3"/>
  <c r="T97" i="3"/>
  <c r="R97" i="3"/>
  <c r="R96" i="3" s="1"/>
  <c r="P97" i="3"/>
  <c r="BK97" i="3"/>
  <c r="J97" i="3"/>
  <c r="BF97" i="3"/>
  <c r="BI95" i="3"/>
  <c r="BH95" i="3"/>
  <c r="BG95" i="3"/>
  <c r="BE95" i="3"/>
  <c r="T95" i="3"/>
  <c r="T94" i="3" s="1"/>
  <c r="R95" i="3"/>
  <c r="R94" i="3"/>
  <c r="P95" i="3"/>
  <c r="P94" i="3" s="1"/>
  <c r="BK95" i="3"/>
  <c r="BK94" i="3" s="1"/>
  <c r="J95" i="3"/>
  <c r="BF95" i="3"/>
  <c r="J88" i="3"/>
  <c r="F88" i="3"/>
  <c r="F86" i="3"/>
  <c r="E84" i="3"/>
  <c r="J58" i="3"/>
  <c r="F58" i="3"/>
  <c r="F56" i="3"/>
  <c r="E54" i="3"/>
  <c r="J26" i="3"/>
  <c r="E26" i="3"/>
  <c r="J25" i="3"/>
  <c r="J20" i="3"/>
  <c r="E20" i="3"/>
  <c r="J19" i="3"/>
  <c r="J14" i="3"/>
  <c r="J56" i="3" s="1"/>
  <c r="E7" i="3"/>
  <c r="E80" i="3" s="1"/>
  <c r="J39" i="2"/>
  <c r="J38" i="2"/>
  <c r="AY56" i="1" s="1"/>
  <c r="J37" i="2"/>
  <c r="AX56" i="1" s="1"/>
  <c r="BI404" i="2"/>
  <c r="BH404" i="2"/>
  <c r="BG404" i="2"/>
  <c r="BE404" i="2"/>
  <c r="T404" i="2"/>
  <c r="R404" i="2"/>
  <c r="P404" i="2"/>
  <c r="P402" i="2" s="1"/>
  <c r="BK404" i="2"/>
  <c r="J404" i="2"/>
  <c r="BF404" i="2" s="1"/>
  <c r="BI403" i="2"/>
  <c r="BH403" i="2"/>
  <c r="BG403" i="2"/>
  <c r="BE403" i="2"/>
  <c r="T403" i="2"/>
  <c r="R403" i="2"/>
  <c r="P403" i="2"/>
  <c r="BK403" i="2"/>
  <c r="BK402" i="2" s="1"/>
  <c r="J402" i="2" s="1"/>
  <c r="J92" i="2" s="1"/>
  <c r="J403" i="2"/>
  <c r="BF403" i="2" s="1"/>
  <c r="BI401" i="2"/>
  <c r="BH401" i="2"/>
  <c r="BG401" i="2"/>
  <c r="BE401" i="2"/>
  <c r="T401" i="2"/>
  <c r="R401" i="2"/>
  <c r="P401" i="2"/>
  <c r="BK401" i="2"/>
  <c r="J401" i="2"/>
  <c r="BF401" i="2"/>
  <c r="BI400" i="2"/>
  <c r="BH400" i="2"/>
  <c r="BG400" i="2"/>
  <c r="BE400" i="2"/>
  <c r="T400" i="2"/>
  <c r="T398" i="2" s="1"/>
  <c r="R400" i="2"/>
  <c r="P400" i="2"/>
  <c r="BK400" i="2"/>
  <c r="J400" i="2"/>
  <c r="BF400" i="2" s="1"/>
  <c r="BI399" i="2"/>
  <c r="BH399" i="2"/>
  <c r="BG399" i="2"/>
  <c r="BE399" i="2"/>
  <c r="T399" i="2"/>
  <c r="R399" i="2"/>
  <c r="P399" i="2"/>
  <c r="BK399" i="2"/>
  <c r="J399" i="2"/>
  <c r="BF399" i="2"/>
  <c r="BI397" i="2"/>
  <c r="BH397" i="2"/>
  <c r="BG397" i="2"/>
  <c r="BE397" i="2"/>
  <c r="T397" i="2"/>
  <c r="R397" i="2"/>
  <c r="P397" i="2"/>
  <c r="BK397" i="2"/>
  <c r="J397" i="2"/>
  <c r="BF397" i="2" s="1"/>
  <c r="BI396" i="2"/>
  <c r="BH396" i="2"/>
  <c r="BG396" i="2"/>
  <c r="BE396" i="2"/>
  <c r="T396" i="2"/>
  <c r="R396" i="2"/>
  <c r="P396" i="2"/>
  <c r="BK396" i="2"/>
  <c r="J396" i="2"/>
  <c r="BF396" i="2" s="1"/>
  <c r="BI395" i="2"/>
  <c r="BH395" i="2"/>
  <c r="BG395" i="2"/>
  <c r="BE395" i="2"/>
  <c r="T395" i="2"/>
  <c r="R395" i="2"/>
  <c r="P395" i="2"/>
  <c r="BK395" i="2"/>
  <c r="J395" i="2"/>
  <c r="BF395" i="2"/>
  <c r="BI394" i="2"/>
  <c r="BH394" i="2"/>
  <c r="BG394" i="2"/>
  <c r="BE394" i="2"/>
  <c r="T394" i="2"/>
  <c r="R394" i="2"/>
  <c r="P394" i="2"/>
  <c r="BK394" i="2"/>
  <c r="J394" i="2"/>
  <c r="BF394" i="2" s="1"/>
  <c r="BI393" i="2"/>
  <c r="BH393" i="2"/>
  <c r="BG393" i="2"/>
  <c r="BE393" i="2"/>
  <c r="T393" i="2"/>
  <c r="R393" i="2"/>
  <c r="P393" i="2"/>
  <c r="BK393" i="2"/>
  <c r="J393" i="2"/>
  <c r="BF393" i="2"/>
  <c r="BI392" i="2"/>
  <c r="BH392" i="2"/>
  <c r="BG392" i="2"/>
  <c r="BE392" i="2"/>
  <c r="T392" i="2"/>
  <c r="R392" i="2"/>
  <c r="P392" i="2"/>
  <c r="BK392" i="2"/>
  <c r="J392" i="2"/>
  <c r="BF392" i="2" s="1"/>
  <c r="BI390" i="2"/>
  <c r="BH390" i="2"/>
  <c r="BG390" i="2"/>
  <c r="BE390" i="2"/>
  <c r="T390" i="2"/>
  <c r="R390" i="2"/>
  <c r="P390" i="2"/>
  <c r="BK390" i="2"/>
  <c r="J390" i="2"/>
  <c r="BF390" i="2" s="1"/>
  <c r="BI389" i="2"/>
  <c r="BH389" i="2"/>
  <c r="BG389" i="2"/>
  <c r="BE389" i="2"/>
  <c r="T389" i="2"/>
  <c r="R389" i="2"/>
  <c r="P389" i="2"/>
  <c r="BK389" i="2"/>
  <c r="J389" i="2"/>
  <c r="BF389" i="2"/>
  <c r="BI388" i="2"/>
  <c r="BH388" i="2"/>
  <c r="BG388" i="2"/>
  <c r="BE388" i="2"/>
  <c r="T388" i="2"/>
  <c r="R388" i="2"/>
  <c r="P388" i="2"/>
  <c r="BK388" i="2"/>
  <c r="J388" i="2"/>
  <c r="BF388" i="2" s="1"/>
  <c r="BI387" i="2"/>
  <c r="BH387" i="2"/>
  <c r="BG387" i="2"/>
  <c r="BE387" i="2"/>
  <c r="T387" i="2"/>
  <c r="R387" i="2"/>
  <c r="P387" i="2"/>
  <c r="BK387" i="2"/>
  <c r="J387" i="2"/>
  <c r="BF387" i="2" s="1"/>
  <c r="BI386" i="2"/>
  <c r="BH386" i="2"/>
  <c r="BG386" i="2"/>
  <c r="BE386" i="2"/>
  <c r="T386" i="2"/>
  <c r="R386" i="2"/>
  <c r="P386" i="2"/>
  <c r="BK386" i="2"/>
  <c r="J386" i="2"/>
  <c r="BF386" i="2" s="1"/>
  <c r="BI385" i="2"/>
  <c r="BH385" i="2"/>
  <c r="BG385" i="2"/>
  <c r="BE385" i="2"/>
  <c r="T385" i="2"/>
  <c r="R385" i="2"/>
  <c r="P385" i="2"/>
  <c r="BK385" i="2"/>
  <c r="J385" i="2"/>
  <c r="BF385" i="2"/>
  <c r="BI384" i="2"/>
  <c r="BH384" i="2"/>
  <c r="BG384" i="2"/>
  <c r="BE384" i="2"/>
  <c r="T384" i="2"/>
  <c r="R384" i="2"/>
  <c r="P384" i="2"/>
  <c r="BK384" i="2"/>
  <c r="J384" i="2"/>
  <c r="BF384" i="2" s="1"/>
  <c r="BI383" i="2"/>
  <c r="BH383" i="2"/>
  <c r="BG383" i="2"/>
  <c r="BE383" i="2"/>
  <c r="T383" i="2"/>
  <c r="R383" i="2"/>
  <c r="P383" i="2"/>
  <c r="BK383" i="2"/>
  <c r="J383" i="2"/>
  <c r="BF383" i="2"/>
  <c r="BI382" i="2"/>
  <c r="BH382" i="2"/>
  <c r="BG382" i="2"/>
  <c r="BE382" i="2"/>
  <c r="T382" i="2"/>
  <c r="R382" i="2"/>
  <c r="P382" i="2"/>
  <c r="BK382" i="2"/>
  <c r="J382" i="2"/>
  <c r="BF382" i="2" s="1"/>
  <c r="BI381" i="2"/>
  <c r="BH381" i="2"/>
  <c r="BG381" i="2"/>
  <c r="BE381" i="2"/>
  <c r="T381" i="2"/>
  <c r="R381" i="2"/>
  <c r="P381" i="2"/>
  <c r="BK381" i="2"/>
  <c r="BK379" i="2" s="1"/>
  <c r="J379" i="2" s="1"/>
  <c r="J89" i="2" s="1"/>
  <c r="J381" i="2"/>
  <c r="BF381" i="2"/>
  <c r="BI380" i="2"/>
  <c r="BH380" i="2"/>
  <c r="BG380" i="2"/>
  <c r="BE380" i="2"/>
  <c r="T380" i="2"/>
  <c r="R380" i="2"/>
  <c r="P380" i="2"/>
  <c r="BK380" i="2"/>
  <c r="J380" i="2"/>
  <c r="BF380" i="2" s="1"/>
  <c r="BI378" i="2"/>
  <c r="BH378" i="2"/>
  <c r="BG378" i="2"/>
  <c r="BE378" i="2"/>
  <c r="T378" i="2"/>
  <c r="R378" i="2"/>
  <c r="P378" i="2"/>
  <c r="BK378" i="2"/>
  <c r="J378" i="2"/>
  <c r="BF378" i="2" s="1"/>
  <c r="BI377" i="2"/>
  <c r="BH377" i="2"/>
  <c r="BG377" i="2"/>
  <c r="BE377" i="2"/>
  <c r="T377" i="2"/>
  <c r="R377" i="2"/>
  <c r="P377" i="2"/>
  <c r="BK377" i="2"/>
  <c r="J377" i="2"/>
  <c r="BF377" i="2"/>
  <c r="BI376" i="2"/>
  <c r="BH376" i="2"/>
  <c r="BG376" i="2"/>
  <c r="BE376" i="2"/>
  <c r="T376" i="2"/>
  <c r="R376" i="2"/>
  <c r="P376" i="2"/>
  <c r="BK376" i="2"/>
  <c r="J376" i="2"/>
  <c r="BF376" i="2" s="1"/>
  <c r="BI375" i="2"/>
  <c r="BH375" i="2"/>
  <c r="BG375" i="2"/>
  <c r="BE375" i="2"/>
  <c r="T375" i="2"/>
  <c r="R375" i="2"/>
  <c r="P375" i="2"/>
  <c r="BK375" i="2"/>
  <c r="J375" i="2"/>
  <c r="BF375" i="2" s="1"/>
  <c r="BI374" i="2"/>
  <c r="BH374" i="2"/>
  <c r="BG374" i="2"/>
  <c r="BE374" i="2"/>
  <c r="T374" i="2"/>
  <c r="R374" i="2"/>
  <c r="P374" i="2"/>
  <c r="BK374" i="2"/>
  <c r="J374" i="2"/>
  <c r="BF374" i="2" s="1"/>
  <c r="BI373" i="2"/>
  <c r="BH373" i="2"/>
  <c r="BG373" i="2"/>
  <c r="BE373" i="2"/>
  <c r="T373" i="2"/>
  <c r="R373" i="2"/>
  <c r="P373" i="2"/>
  <c r="BK373" i="2"/>
  <c r="J373" i="2"/>
  <c r="BF373" i="2" s="1"/>
  <c r="BI372" i="2"/>
  <c r="BH372" i="2"/>
  <c r="BG372" i="2"/>
  <c r="BE372" i="2"/>
  <c r="T372" i="2"/>
  <c r="R372" i="2"/>
  <c r="P372" i="2"/>
  <c r="BK372" i="2"/>
  <c r="J372" i="2"/>
  <c r="BF372" i="2" s="1"/>
  <c r="BI371" i="2"/>
  <c r="BH371" i="2"/>
  <c r="BG371" i="2"/>
  <c r="BE371" i="2"/>
  <c r="T371" i="2"/>
  <c r="R371" i="2"/>
  <c r="P371" i="2"/>
  <c r="BK371" i="2"/>
  <c r="J371" i="2"/>
  <c r="BF371" i="2"/>
  <c r="BI370" i="2"/>
  <c r="BH370" i="2"/>
  <c r="BG370" i="2"/>
  <c r="BE370" i="2"/>
  <c r="T370" i="2"/>
  <c r="R370" i="2"/>
  <c r="P370" i="2"/>
  <c r="BK370" i="2"/>
  <c r="J370" i="2"/>
  <c r="BF370" i="2" s="1"/>
  <c r="BI369" i="2"/>
  <c r="BH369" i="2"/>
  <c r="BG369" i="2"/>
  <c r="BE369" i="2"/>
  <c r="T369" i="2"/>
  <c r="R369" i="2"/>
  <c r="P369" i="2"/>
  <c r="BK369" i="2"/>
  <c r="J369" i="2"/>
  <c r="BF369" i="2"/>
  <c r="BI368" i="2"/>
  <c r="BH368" i="2"/>
  <c r="BG368" i="2"/>
  <c r="BE368" i="2"/>
  <c r="T368" i="2"/>
  <c r="R368" i="2"/>
  <c r="P368" i="2"/>
  <c r="BK368" i="2"/>
  <c r="J368" i="2"/>
  <c r="BF368" i="2" s="1"/>
  <c r="BI367" i="2"/>
  <c r="BH367" i="2"/>
  <c r="BG367" i="2"/>
  <c r="BE367" i="2"/>
  <c r="T367" i="2"/>
  <c r="R367" i="2"/>
  <c r="P367" i="2"/>
  <c r="BK367" i="2"/>
  <c r="BK365" i="2" s="1"/>
  <c r="J365" i="2" s="1"/>
  <c r="J88" i="2" s="1"/>
  <c r="J367" i="2"/>
  <c r="BF367" i="2" s="1"/>
  <c r="BI366" i="2"/>
  <c r="BH366" i="2"/>
  <c r="BG366" i="2"/>
  <c r="BE366" i="2"/>
  <c r="T366" i="2"/>
  <c r="R366" i="2"/>
  <c r="P366" i="2"/>
  <c r="BK366" i="2"/>
  <c r="J366" i="2"/>
  <c r="BF366" i="2" s="1"/>
  <c r="BI364" i="2"/>
  <c r="BH364" i="2"/>
  <c r="BG364" i="2"/>
  <c r="BE364" i="2"/>
  <c r="T364" i="2"/>
  <c r="R364" i="2"/>
  <c r="R361" i="2" s="1"/>
  <c r="P364" i="2"/>
  <c r="BK364" i="2"/>
  <c r="J364" i="2"/>
  <c r="BF364" i="2" s="1"/>
  <c r="BI363" i="2"/>
  <c r="BH363" i="2"/>
  <c r="BG363" i="2"/>
  <c r="BE363" i="2"/>
  <c r="T363" i="2"/>
  <c r="R363" i="2"/>
  <c r="P363" i="2"/>
  <c r="BK363" i="2"/>
  <c r="BK361" i="2" s="1"/>
  <c r="J361" i="2" s="1"/>
  <c r="J87" i="2" s="1"/>
  <c r="J363" i="2"/>
  <c r="BF363" i="2" s="1"/>
  <c r="BI362" i="2"/>
  <c r="BH362" i="2"/>
  <c r="BG362" i="2"/>
  <c r="BE362" i="2"/>
  <c r="T362" i="2"/>
  <c r="R362" i="2"/>
  <c r="P362" i="2"/>
  <c r="BK362" i="2"/>
  <c r="J362" i="2"/>
  <c r="BF362" i="2" s="1"/>
  <c r="BI360" i="2"/>
  <c r="BH360" i="2"/>
  <c r="BG360" i="2"/>
  <c r="BE360" i="2"/>
  <c r="T360" i="2"/>
  <c r="R360" i="2"/>
  <c r="P360" i="2"/>
  <c r="BK360" i="2"/>
  <c r="J360" i="2"/>
  <c r="BF360" i="2" s="1"/>
  <c r="BI359" i="2"/>
  <c r="BH359" i="2"/>
  <c r="BG359" i="2"/>
  <c r="BE359" i="2"/>
  <c r="T359" i="2"/>
  <c r="R359" i="2"/>
  <c r="P359" i="2"/>
  <c r="BK359" i="2"/>
  <c r="J359" i="2"/>
  <c r="BF359" i="2"/>
  <c r="BI358" i="2"/>
  <c r="BH358" i="2"/>
  <c r="BG358" i="2"/>
  <c r="BE358" i="2"/>
  <c r="T358" i="2"/>
  <c r="R358" i="2"/>
  <c r="P358" i="2"/>
  <c r="BK358" i="2"/>
  <c r="J358" i="2"/>
  <c r="BF358" i="2" s="1"/>
  <c r="BI357" i="2"/>
  <c r="BH357" i="2"/>
  <c r="BG357" i="2"/>
  <c r="BE357" i="2"/>
  <c r="T357" i="2"/>
  <c r="R357" i="2"/>
  <c r="P357" i="2"/>
  <c r="BK357" i="2"/>
  <c r="J357" i="2"/>
  <c r="BF357" i="2" s="1"/>
  <c r="BI356" i="2"/>
  <c r="BH356" i="2"/>
  <c r="BG356" i="2"/>
  <c r="BE356" i="2"/>
  <c r="T356" i="2"/>
  <c r="R356" i="2"/>
  <c r="P356" i="2"/>
  <c r="BK356" i="2"/>
  <c r="J356" i="2"/>
  <c r="BF356" i="2" s="1"/>
  <c r="BI355" i="2"/>
  <c r="BH355" i="2"/>
  <c r="BG355" i="2"/>
  <c r="BE355" i="2"/>
  <c r="T355" i="2"/>
  <c r="R355" i="2"/>
  <c r="P355" i="2"/>
  <c r="BK355" i="2"/>
  <c r="J355" i="2"/>
  <c r="BF355" i="2" s="1"/>
  <c r="BI354" i="2"/>
  <c r="BH354" i="2"/>
  <c r="BG354" i="2"/>
  <c r="BE354" i="2"/>
  <c r="T354" i="2"/>
  <c r="R354" i="2"/>
  <c r="P354" i="2"/>
  <c r="BK354" i="2"/>
  <c r="J354" i="2"/>
  <c r="BF354" i="2" s="1"/>
  <c r="BI353" i="2"/>
  <c r="BH353" i="2"/>
  <c r="BG353" i="2"/>
  <c r="BE353" i="2"/>
  <c r="T353" i="2"/>
  <c r="R353" i="2"/>
  <c r="P353" i="2"/>
  <c r="BK353" i="2"/>
  <c r="J353" i="2"/>
  <c r="BF353" i="2"/>
  <c r="BI352" i="2"/>
  <c r="BH352" i="2"/>
  <c r="BG352" i="2"/>
  <c r="BE352" i="2"/>
  <c r="T352" i="2"/>
  <c r="R352" i="2"/>
  <c r="P352" i="2"/>
  <c r="BK352" i="2"/>
  <c r="J352" i="2"/>
  <c r="BF352" i="2" s="1"/>
  <c r="BI351" i="2"/>
  <c r="BH351" i="2"/>
  <c r="BG351" i="2"/>
  <c r="BE351" i="2"/>
  <c r="T351" i="2"/>
  <c r="R351" i="2"/>
  <c r="P351" i="2"/>
  <c r="BK351" i="2"/>
  <c r="J351" i="2"/>
  <c r="BF351" i="2"/>
  <c r="BI350" i="2"/>
  <c r="BH350" i="2"/>
  <c r="BG350" i="2"/>
  <c r="BE350" i="2"/>
  <c r="T350" i="2"/>
  <c r="R350" i="2"/>
  <c r="P350" i="2"/>
  <c r="BK350" i="2"/>
  <c r="J350" i="2"/>
  <c r="BF350" i="2" s="1"/>
  <c r="BI349" i="2"/>
  <c r="BH349" i="2"/>
  <c r="BG349" i="2"/>
  <c r="BE349" i="2"/>
  <c r="T349" i="2"/>
  <c r="R349" i="2"/>
  <c r="P349" i="2"/>
  <c r="BK349" i="2"/>
  <c r="J349" i="2"/>
  <c r="BF349" i="2" s="1"/>
  <c r="BI348" i="2"/>
  <c r="BH348" i="2"/>
  <c r="BG348" i="2"/>
  <c r="BE348" i="2"/>
  <c r="T348" i="2"/>
  <c r="R348" i="2"/>
  <c r="P348" i="2"/>
  <c r="BK348" i="2"/>
  <c r="J348" i="2"/>
  <c r="BF348" i="2" s="1"/>
  <c r="BI347" i="2"/>
  <c r="BH347" i="2"/>
  <c r="BG347" i="2"/>
  <c r="BE347" i="2"/>
  <c r="T347" i="2"/>
  <c r="R347" i="2"/>
  <c r="P347" i="2"/>
  <c r="BK347" i="2"/>
  <c r="J347" i="2"/>
  <c r="BF347" i="2"/>
  <c r="BI346" i="2"/>
  <c r="BH346" i="2"/>
  <c r="BG346" i="2"/>
  <c r="BE346" i="2"/>
  <c r="T346" i="2"/>
  <c r="R346" i="2"/>
  <c r="P346" i="2"/>
  <c r="BK346" i="2"/>
  <c r="J346" i="2"/>
  <c r="BF346" i="2" s="1"/>
  <c r="BI345" i="2"/>
  <c r="BH345" i="2"/>
  <c r="BG345" i="2"/>
  <c r="BE345" i="2"/>
  <c r="T345" i="2"/>
  <c r="R345" i="2"/>
  <c r="P345" i="2"/>
  <c r="BK345" i="2"/>
  <c r="J345" i="2"/>
  <c r="BF345" i="2"/>
  <c r="BI344" i="2"/>
  <c r="BH344" i="2"/>
  <c r="BG344" i="2"/>
  <c r="BE344" i="2"/>
  <c r="T344" i="2"/>
  <c r="R344" i="2"/>
  <c r="P344" i="2"/>
  <c r="BK344" i="2"/>
  <c r="J344" i="2"/>
  <c r="BF344" i="2" s="1"/>
  <c r="BI343" i="2"/>
  <c r="BH343" i="2"/>
  <c r="BG343" i="2"/>
  <c r="BE343" i="2"/>
  <c r="T343" i="2"/>
  <c r="R343" i="2"/>
  <c r="P343" i="2"/>
  <c r="BK343" i="2"/>
  <c r="J343" i="2"/>
  <c r="BF343" i="2"/>
  <c r="BI342" i="2"/>
  <c r="BH342" i="2"/>
  <c r="BG342" i="2"/>
  <c r="BE342" i="2"/>
  <c r="T342" i="2"/>
  <c r="R342" i="2"/>
  <c r="P342" i="2"/>
  <c r="BK342" i="2"/>
  <c r="J342" i="2"/>
  <c r="BF342" i="2" s="1"/>
  <c r="BI341" i="2"/>
  <c r="BH341" i="2"/>
  <c r="BG341" i="2"/>
  <c r="BE341" i="2"/>
  <c r="T341" i="2"/>
  <c r="R341" i="2"/>
  <c r="P341" i="2"/>
  <c r="BK341" i="2"/>
  <c r="J341" i="2"/>
  <c r="BF341" i="2" s="1"/>
  <c r="BI340" i="2"/>
  <c r="BH340" i="2"/>
  <c r="BG340" i="2"/>
  <c r="BE340" i="2"/>
  <c r="T340" i="2"/>
  <c r="R340" i="2"/>
  <c r="P340" i="2"/>
  <c r="BK340" i="2"/>
  <c r="J340" i="2"/>
  <c r="BF340" i="2" s="1"/>
  <c r="BI339" i="2"/>
  <c r="BH339" i="2"/>
  <c r="BG339" i="2"/>
  <c r="BE339" i="2"/>
  <c r="T339" i="2"/>
  <c r="R339" i="2"/>
  <c r="P339" i="2"/>
  <c r="BK339" i="2"/>
  <c r="J339" i="2"/>
  <c r="BF339" i="2" s="1"/>
  <c r="BI338" i="2"/>
  <c r="BH338" i="2"/>
  <c r="BG338" i="2"/>
  <c r="BE338" i="2"/>
  <c r="T338" i="2"/>
  <c r="R338" i="2"/>
  <c r="P338" i="2"/>
  <c r="BK338" i="2"/>
  <c r="J338" i="2"/>
  <c r="BF338" i="2" s="1"/>
  <c r="BI337" i="2"/>
  <c r="BH337" i="2"/>
  <c r="BG337" i="2"/>
  <c r="BE337" i="2"/>
  <c r="T337" i="2"/>
  <c r="R337" i="2"/>
  <c r="P337" i="2"/>
  <c r="BK337" i="2"/>
  <c r="J337" i="2"/>
  <c r="BF337" i="2"/>
  <c r="BI336" i="2"/>
  <c r="BH336" i="2"/>
  <c r="BG336" i="2"/>
  <c r="BE336" i="2"/>
  <c r="T336" i="2"/>
  <c r="R336" i="2"/>
  <c r="P336" i="2"/>
  <c r="BK336" i="2"/>
  <c r="J336" i="2"/>
  <c r="BF336" i="2" s="1"/>
  <c r="BI335" i="2"/>
  <c r="BH335" i="2"/>
  <c r="BG335" i="2"/>
  <c r="BE335" i="2"/>
  <c r="T335" i="2"/>
  <c r="R335" i="2"/>
  <c r="P335" i="2"/>
  <c r="BK335" i="2"/>
  <c r="J335" i="2"/>
  <c r="BF335" i="2"/>
  <c r="BI334" i="2"/>
  <c r="BH334" i="2"/>
  <c r="BG334" i="2"/>
  <c r="BE334" i="2"/>
  <c r="T334" i="2"/>
  <c r="R334" i="2"/>
  <c r="P334" i="2"/>
  <c r="BK334" i="2"/>
  <c r="J334" i="2"/>
  <c r="BF334" i="2" s="1"/>
  <c r="BI333" i="2"/>
  <c r="BH333" i="2"/>
  <c r="BG333" i="2"/>
  <c r="BE333" i="2"/>
  <c r="T333" i="2"/>
  <c r="R333" i="2"/>
  <c r="P333" i="2"/>
  <c r="BK333" i="2"/>
  <c r="J333" i="2"/>
  <c r="BF333" i="2" s="1"/>
  <c r="BI332" i="2"/>
  <c r="BH332" i="2"/>
  <c r="BG332" i="2"/>
  <c r="BE332" i="2"/>
  <c r="T332" i="2"/>
  <c r="R332" i="2"/>
  <c r="P332" i="2"/>
  <c r="BK332" i="2"/>
  <c r="J332" i="2"/>
  <c r="BF332" i="2" s="1"/>
  <c r="BI331" i="2"/>
  <c r="BH331" i="2"/>
  <c r="BG331" i="2"/>
  <c r="BE331" i="2"/>
  <c r="T331" i="2"/>
  <c r="R331" i="2"/>
  <c r="P331" i="2"/>
  <c r="BK331" i="2"/>
  <c r="J331" i="2"/>
  <c r="BF331" i="2"/>
  <c r="BI330" i="2"/>
  <c r="BH330" i="2"/>
  <c r="BG330" i="2"/>
  <c r="BE330" i="2"/>
  <c r="T330" i="2"/>
  <c r="R330" i="2"/>
  <c r="P330" i="2"/>
  <c r="BK330" i="2"/>
  <c r="J330" i="2"/>
  <c r="BF330" i="2" s="1"/>
  <c r="BI329" i="2"/>
  <c r="BH329" i="2"/>
  <c r="BG329" i="2"/>
  <c r="BE329" i="2"/>
  <c r="T329" i="2"/>
  <c r="R329" i="2"/>
  <c r="P329" i="2"/>
  <c r="BK329" i="2"/>
  <c r="J329" i="2"/>
  <c r="BF329" i="2"/>
  <c r="BI328" i="2"/>
  <c r="BH328" i="2"/>
  <c r="BG328" i="2"/>
  <c r="BE328" i="2"/>
  <c r="T328" i="2"/>
  <c r="R328" i="2"/>
  <c r="P328" i="2"/>
  <c r="BK328" i="2"/>
  <c r="J328" i="2"/>
  <c r="BF328" i="2" s="1"/>
  <c r="BI327" i="2"/>
  <c r="BH327" i="2"/>
  <c r="BG327" i="2"/>
  <c r="BE327" i="2"/>
  <c r="T327" i="2"/>
  <c r="R327" i="2"/>
  <c r="P327" i="2"/>
  <c r="BK327" i="2"/>
  <c r="J327" i="2"/>
  <c r="BF327" i="2"/>
  <c r="BI326" i="2"/>
  <c r="BH326" i="2"/>
  <c r="BG326" i="2"/>
  <c r="BE326" i="2"/>
  <c r="T326" i="2"/>
  <c r="R326" i="2"/>
  <c r="P326" i="2"/>
  <c r="BK326" i="2"/>
  <c r="J326" i="2"/>
  <c r="BF326" i="2" s="1"/>
  <c r="BI325" i="2"/>
  <c r="BH325" i="2"/>
  <c r="BG325" i="2"/>
  <c r="BE325" i="2"/>
  <c r="T325" i="2"/>
  <c r="R325" i="2"/>
  <c r="P325" i="2"/>
  <c r="BK325" i="2"/>
  <c r="J325" i="2"/>
  <c r="BF325" i="2" s="1"/>
  <c r="BI324" i="2"/>
  <c r="BH324" i="2"/>
  <c r="BG324" i="2"/>
  <c r="BE324" i="2"/>
  <c r="T324" i="2"/>
  <c r="R324" i="2"/>
  <c r="P324" i="2"/>
  <c r="BK324" i="2"/>
  <c r="J324" i="2"/>
  <c r="BF324" i="2" s="1"/>
  <c r="BI323" i="2"/>
  <c r="BH323" i="2"/>
  <c r="BG323" i="2"/>
  <c r="BE323" i="2"/>
  <c r="T323" i="2"/>
  <c r="R323" i="2"/>
  <c r="P323" i="2"/>
  <c r="BK323" i="2"/>
  <c r="J323" i="2"/>
  <c r="BF323" i="2" s="1"/>
  <c r="BI322" i="2"/>
  <c r="BH322" i="2"/>
  <c r="BG322" i="2"/>
  <c r="BE322" i="2"/>
  <c r="T322" i="2"/>
  <c r="R322" i="2"/>
  <c r="P322" i="2"/>
  <c r="BK322" i="2"/>
  <c r="J322" i="2"/>
  <c r="BF322" i="2" s="1"/>
  <c r="BI321" i="2"/>
  <c r="BH321" i="2"/>
  <c r="BG321" i="2"/>
  <c r="BE321" i="2"/>
  <c r="T321" i="2"/>
  <c r="R321" i="2"/>
  <c r="R320" i="2" s="1"/>
  <c r="P321" i="2"/>
  <c r="BK321" i="2"/>
  <c r="J321" i="2"/>
  <c r="BF321" i="2"/>
  <c r="BI319" i="2"/>
  <c r="BH319" i="2"/>
  <c r="BG319" i="2"/>
  <c r="BE319" i="2"/>
  <c r="T319" i="2"/>
  <c r="R319" i="2"/>
  <c r="P319" i="2"/>
  <c r="BK319" i="2"/>
  <c r="J319" i="2"/>
  <c r="BF319" i="2" s="1"/>
  <c r="BI318" i="2"/>
  <c r="BH318" i="2"/>
  <c r="BG318" i="2"/>
  <c r="BE318" i="2"/>
  <c r="T318" i="2"/>
  <c r="R318" i="2"/>
  <c r="P318" i="2"/>
  <c r="BK318" i="2"/>
  <c r="J318" i="2"/>
  <c r="BF318" i="2" s="1"/>
  <c r="BI317" i="2"/>
  <c r="BH317" i="2"/>
  <c r="BG317" i="2"/>
  <c r="BE317" i="2"/>
  <c r="T317" i="2"/>
  <c r="R317" i="2"/>
  <c r="P317" i="2"/>
  <c r="BK317" i="2"/>
  <c r="J317" i="2"/>
  <c r="BF317" i="2"/>
  <c r="BI316" i="2"/>
  <c r="BH316" i="2"/>
  <c r="BG316" i="2"/>
  <c r="BE316" i="2"/>
  <c r="T316" i="2"/>
  <c r="R316" i="2"/>
  <c r="P316" i="2"/>
  <c r="BK316" i="2"/>
  <c r="J316" i="2"/>
  <c r="BF316" i="2" s="1"/>
  <c r="BI315" i="2"/>
  <c r="BH315" i="2"/>
  <c r="BG315" i="2"/>
  <c r="BE315" i="2"/>
  <c r="T315" i="2"/>
  <c r="R315" i="2"/>
  <c r="P315" i="2"/>
  <c r="BK315" i="2"/>
  <c r="J315" i="2"/>
  <c r="BF315" i="2"/>
  <c r="BI314" i="2"/>
  <c r="BH314" i="2"/>
  <c r="BG314" i="2"/>
  <c r="BE314" i="2"/>
  <c r="T314" i="2"/>
  <c r="R314" i="2"/>
  <c r="P314" i="2"/>
  <c r="BK314" i="2"/>
  <c r="J314" i="2"/>
  <c r="BF314" i="2" s="1"/>
  <c r="BI312" i="2"/>
  <c r="BH312" i="2"/>
  <c r="BG312" i="2"/>
  <c r="BE312" i="2"/>
  <c r="T312" i="2"/>
  <c r="R312" i="2"/>
  <c r="P312" i="2"/>
  <c r="BK312" i="2"/>
  <c r="J312" i="2"/>
  <c r="BF312" i="2" s="1"/>
  <c r="BI311" i="2"/>
  <c r="BH311" i="2"/>
  <c r="BG311" i="2"/>
  <c r="BE311" i="2"/>
  <c r="T311" i="2"/>
  <c r="R311" i="2"/>
  <c r="P311" i="2"/>
  <c r="BK311" i="2"/>
  <c r="J311" i="2"/>
  <c r="BF311" i="2"/>
  <c r="BI310" i="2"/>
  <c r="BH310" i="2"/>
  <c r="BG310" i="2"/>
  <c r="BE310" i="2"/>
  <c r="T310" i="2"/>
  <c r="R310" i="2"/>
  <c r="P310" i="2"/>
  <c r="BK310" i="2"/>
  <c r="J310" i="2"/>
  <c r="BF310" i="2" s="1"/>
  <c r="BI308" i="2"/>
  <c r="BH308" i="2"/>
  <c r="BG308" i="2"/>
  <c r="BE308" i="2"/>
  <c r="T308" i="2"/>
  <c r="R308" i="2"/>
  <c r="P308" i="2"/>
  <c r="BK308" i="2"/>
  <c r="J308" i="2"/>
  <c r="BF308" i="2" s="1"/>
  <c r="BI307" i="2"/>
  <c r="BH307" i="2"/>
  <c r="BG307" i="2"/>
  <c r="BE307" i="2"/>
  <c r="T307" i="2"/>
  <c r="R307" i="2"/>
  <c r="P307" i="2"/>
  <c r="P304" i="2" s="1"/>
  <c r="BK307" i="2"/>
  <c r="J307" i="2"/>
  <c r="BF307" i="2"/>
  <c r="BI306" i="2"/>
  <c r="BH306" i="2"/>
  <c r="BG306" i="2"/>
  <c r="BE306" i="2"/>
  <c r="T306" i="2"/>
  <c r="T304" i="2" s="1"/>
  <c r="R306" i="2"/>
  <c r="P306" i="2"/>
  <c r="BK306" i="2"/>
  <c r="J306" i="2"/>
  <c r="BF306" i="2" s="1"/>
  <c r="BI305" i="2"/>
  <c r="BH305" i="2"/>
  <c r="BG305" i="2"/>
  <c r="BE305" i="2"/>
  <c r="T305" i="2"/>
  <c r="R305" i="2"/>
  <c r="P305" i="2"/>
  <c r="BK305" i="2"/>
  <c r="BK304" i="2" s="1"/>
  <c r="J304" i="2" s="1"/>
  <c r="J83" i="2" s="1"/>
  <c r="J305" i="2"/>
  <c r="BF305" i="2"/>
  <c r="BI303" i="2"/>
  <c r="BH303" i="2"/>
  <c r="BG303" i="2"/>
  <c r="BE303" i="2"/>
  <c r="T303" i="2"/>
  <c r="R303" i="2"/>
  <c r="P303" i="2"/>
  <c r="BK303" i="2"/>
  <c r="J303" i="2"/>
  <c r="BF303" i="2"/>
  <c r="BI302" i="2"/>
  <c r="BH302" i="2"/>
  <c r="BG302" i="2"/>
  <c r="BE302" i="2"/>
  <c r="T302" i="2"/>
  <c r="R302" i="2"/>
  <c r="P302" i="2"/>
  <c r="BK302" i="2"/>
  <c r="J302" i="2"/>
  <c r="BF302" i="2" s="1"/>
  <c r="BI301" i="2"/>
  <c r="BH301" i="2"/>
  <c r="BG301" i="2"/>
  <c r="BE301" i="2"/>
  <c r="T301" i="2"/>
  <c r="R301" i="2"/>
  <c r="P301" i="2"/>
  <c r="BK301" i="2"/>
  <c r="J301" i="2"/>
  <c r="BF301" i="2"/>
  <c r="BI300" i="2"/>
  <c r="BH300" i="2"/>
  <c r="BG300" i="2"/>
  <c r="BE300" i="2"/>
  <c r="T300" i="2"/>
  <c r="R300" i="2"/>
  <c r="P300" i="2"/>
  <c r="BK300" i="2"/>
  <c r="J300" i="2"/>
  <c r="BF300" i="2" s="1"/>
  <c r="BI299" i="2"/>
  <c r="BH299" i="2"/>
  <c r="BG299" i="2"/>
  <c r="BE299" i="2"/>
  <c r="T299" i="2"/>
  <c r="R299" i="2"/>
  <c r="P299" i="2"/>
  <c r="BK299" i="2"/>
  <c r="J299" i="2"/>
  <c r="BF299" i="2"/>
  <c r="BI298" i="2"/>
  <c r="BH298" i="2"/>
  <c r="BG298" i="2"/>
  <c r="BE298" i="2"/>
  <c r="T298" i="2"/>
  <c r="R298" i="2"/>
  <c r="P298" i="2"/>
  <c r="BK298" i="2"/>
  <c r="J298" i="2"/>
  <c r="BF298" i="2" s="1"/>
  <c r="BI297" i="2"/>
  <c r="BH297" i="2"/>
  <c r="BG297" i="2"/>
  <c r="BE297" i="2"/>
  <c r="T297" i="2"/>
  <c r="R297" i="2"/>
  <c r="P297" i="2"/>
  <c r="BK297" i="2"/>
  <c r="J297" i="2"/>
  <c r="BF297" i="2" s="1"/>
  <c r="BI295" i="2"/>
  <c r="BH295" i="2"/>
  <c r="BG295" i="2"/>
  <c r="BE295" i="2"/>
  <c r="T295" i="2"/>
  <c r="R295" i="2"/>
  <c r="R293" i="2" s="1"/>
  <c r="P295" i="2"/>
  <c r="BK295" i="2"/>
  <c r="J295" i="2"/>
  <c r="BF295" i="2"/>
  <c r="BI294" i="2"/>
  <c r="BH294" i="2"/>
  <c r="BG294" i="2"/>
  <c r="BE294" i="2"/>
  <c r="T294" i="2"/>
  <c r="T293" i="2" s="1"/>
  <c r="R294" i="2"/>
  <c r="P294" i="2"/>
  <c r="BK294" i="2"/>
  <c r="J294" i="2"/>
  <c r="BF294" i="2" s="1"/>
  <c r="BI292" i="2"/>
  <c r="BH292" i="2"/>
  <c r="BG292" i="2"/>
  <c r="BE292" i="2"/>
  <c r="T292" i="2"/>
  <c r="R292" i="2"/>
  <c r="P292" i="2"/>
  <c r="BK292" i="2"/>
  <c r="J292" i="2"/>
  <c r="BF292" i="2" s="1"/>
  <c r="BI291" i="2"/>
  <c r="BH291" i="2"/>
  <c r="BG291" i="2"/>
  <c r="BE291" i="2"/>
  <c r="T291" i="2"/>
  <c r="R291" i="2"/>
  <c r="P291" i="2"/>
  <c r="BK291" i="2"/>
  <c r="J291" i="2"/>
  <c r="BF291" i="2" s="1"/>
  <c r="BI290" i="2"/>
  <c r="BH290" i="2"/>
  <c r="BG290" i="2"/>
  <c r="BE290" i="2"/>
  <c r="T290" i="2"/>
  <c r="R290" i="2"/>
  <c r="P290" i="2"/>
  <c r="BK290" i="2"/>
  <c r="J290" i="2"/>
  <c r="BF290" i="2" s="1"/>
  <c r="BI289" i="2"/>
  <c r="BH289" i="2"/>
  <c r="BG289" i="2"/>
  <c r="BE289" i="2"/>
  <c r="T289" i="2"/>
  <c r="R289" i="2"/>
  <c r="P289" i="2"/>
  <c r="BK289" i="2"/>
  <c r="J289" i="2"/>
  <c r="BF289" i="2"/>
  <c r="BI288" i="2"/>
  <c r="BH288" i="2"/>
  <c r="BG288" i="2"/>
  <c r="BE288" i="2"/>
  <c r="T288" i="2"/>
  <c r="R288" i="2"/>
  <c r="P288" i="2"/>
  <c r="BK288" i="2"/>
  <c r="J288" i="2"/>
  <c r="BF288" i="2" s="1"/>
  <c r="BI287" i="2"/>
  <c r="BH287" i="2"/>
  <c r="BG287" i="2"/>
  <c r="BE287" i="2"/>
  <c r="T287" i="2"/>
  <c r="R287" i="2"/>
  <c r="P287" i="2"/>
  <c r="BK287" i="2"/>
  <c r="J287" i="2"/>
  <c r="BF287" i="2"/>
  <c r="BI286" i="2"/>
  <c r="BH286" i="2"/>
  <c r="BG286" i="2"/>
  <c r="BE286" i="2"/>
  <c r="T286" i="2"/>
  <c r="R286" i="2"/>
  <c r="P286" i="2"/>
  <c r="BK286" i="2"/>
  <c r="J286" i="2"/>
  <c r="BF286" i="2" s="1"/>
  <c r="BI285" i="2"/>
  <c r="BH285" i="2"/>
  <c r="BG285" i="2"/>
  <c r="BE285" i="2"/>
  <c r="T285" i="2"/>
  <c r="R285" i="2"/>
  <c r="P285" i="2"/>
  <c r="BK285" i="2"/>
  <c r="BK283" i="2" s="1"/>
  <c r="J283" i="2" s="1"/>
  <c r="J80" i="2" s="1"/>
  <c r="J285" i="2"/>
  <c r="BF285" i="2"/>
  <c r="BI284" i="2"/>
  <c r="BH284" i="2"/>
  <c r="BG284" i="2"/>
  <c r="BE284" i="2"/>
  <c r="T284" i="2"/>
  <c r="R284" i="2"/>
  <c r="P284" i="2"/>
  <c r="BK284" i="2"/>
  <c r="J284" i="2"/>
  <c r="BF284" i="2" s="1"/>
  <c r="BI282" i="2"/>
  <c r="BH282" i="2"/>
  <c r="BG282" i="2"/>
  <c r="BE282" i="2"/>
  <c r="T282" i="2"/>
  <c r="R282" i="2"/>
  <c r="P282" i="2"/>
  <c r="BK282" i="2"/>
  <c r="J282" i="2"/>
  <c r="BF282" i="2" s="1"/>
  <c r="BI281" i="2"/>
  <c r="BH281" i="2"/>
  <c r="BG281" i="2"/>
  <c r="BE281" i="2"/>
  <c r="T281" i="2"/>
  <c r="R281" i="2"/>
  <c r="P281" i="2"/>
  <c r="BK281" i="2"/>
  <c r="J281" i="2"/>
  <c r="BF281" i="2"/>
  <c r="BI280" i="2"/>
  <c r="BH280" i="2"/>
  <c r="BG280" i="2"/>
  <c r="BE280" i="2"/>
  <c r="T280" i="2"/>
  <c r="R280" i="2"/>
  <c r="P280" i="2"/>
  <c r="BK280" i="2"/>
  <c r="J280" i="2"/>
  <c r="BF280" i="2" s="1"/>
  <c r="BI279" i="2"/>
  <c r="BH279" i="2"/>
  <c r="BG279" i="2"/>
  <c r="BE279" i="2"/>
  <c r="T279" i="2"/>
  <c r="R279" i="2"/>
  <c r="P279" i="2"/>
  <c r="BK279" i="2"/>
  <c r="J279" i="2"/>
  <c r="BF279" i="2" s="1"/>
  <c r="BI278" i="2"/>
  <c r="BH278" i="2"/>
  <c r="BG278" i="2"/>
  <c r="BE278" i="2"/>
  <c r="T278" i="2"/>
  <c r="R278" i="2"/>
  <c r="P278" i="2"/>
  <c r="BK278" i="2"/>
  <c r="J278" i="2"/>
  <c r="BF278" i="2" s="1"/>
  <c r="BI277" i="2"/>
  <c r="BH277" i="2"/>
  <c r="BG277" i="2"/>
  <c r="BE277" i="2"/>
  <c r="T277" i="2"/>
  <c r="R277" i="2"/>
  <c r="P277" i="2"/>
  <c r="BK277" i="2"/>
  <c r="J277" i="2"/>
  <c r="BF277" i="2" s="1"/>
  <c r="BI276" i="2"/>
  <c r="BH276" i="2"/>
  <c r="BG276" i="2"/>
  <c r="BE276" i="2"/>
  <c r="T276" i="2"/>
  <c r="R276" i="2"/>
  <c r="P276" i="2"/>
  <c r="BK276" i="2"/>
  <c r="J276" i="2"/>
  <c r="BF276" i="2" s="1"/>
  <c r="BI275" i="2"/>
  <c r="BH275" i="2"/>
  <c r="BG275" i="2"/>
  <c r="BE275" i="2"/>
  <c r="T275" i="2"/>
  <c r="R275" i="2"/>
  <c r="P275" i="2"/>
  <c r="BK275" i="2"/>
  <c r="J275" i="2"/>
  <c r="BF275" i="2"/>
  <c r="BI274" i="2"/>
  <c r="BH274" i="2"/>
  <c r="BG274" i="2"/>
  <c r="BE274" i="2"/>
  <c r="T274" i="2"/>
  <c r="R274" i="2"/>
  <c r="P274" i="2"/>
  <c r="BK274" i="2"/>
  <c r="J274" i="2"/>
  <c r="BF274" i="2" s="1"/>
  <c r="BI273" i="2"/>
  <c r="BH273" i="2"/>
  <c r="BG273" i="2"/>
  <c r="BE273" i="2"/>
  <c r="T273" i="2"/>
  <c r="R273" i="2"/>
  <c r="P273" i="2"/>
  <c r="BK273" i="2"/>
  <c r="J273" i="2"/>
  <c r="BF273" i="2"/>
  <c r="BI272" i="2"/>
  <c r="BH272" i="2"/>
  <c r="BG272" i="2"/>
  <c r="BE272" i="2"/>
  <c r="T272" i="2"/>
  <c r="R272" i="2"/>
  <c r="P272" i="2"/>
  <c r="BK272" i="2"/>
  <c r="J272" i="2"/>
  <c r="BF272" i="2" s="1"/>
  <c r="BI271" i="2"/>
  <c r="BH271" i="2"/>
  <c r="BG271" i="2"/>
  <c r="BE271" i="2"/>
  <c r="T271" i="2"/>
  <c r="R271" i="2"/>
  <c r="P271" i="2"/>
  <c r="BK271" i="2"/>
  <c r="J271" i="2"/>
  <c r="BF271" i="2" s="1"/>
  <c r="BI270" i="2"/>
  <c r="BH270" i="2"/>
  <c r="BG270" i="2"/>
  <c r="BE270" i="2"/>
  <c r="T270" i="2"/>
  <c r="R270" i="2"/>
  <c r="P270" i="2"/>
  <c r="BK270" i="2"/>
  <c r="J270" i="2"/>
  <c r="BF270" i="2" s="1"/>
  <c r="BI269" i="2"/>
  <c r="BH269" i="2"/>
  <c r="BG269" i="2"/>
  <c r="BE269" i="2"/>
  <c r="T269" i="2"/>
  <c r="R269" i="2"/>
  <c r="P269" i="2"/>
  <c r="BK269" i="2"/>
  <c r="J269" i="2"/>
  <c r="BF269" i="2"/>
  <c r="BI268" i="2"/>
  <c r="BH268" i="2"/>
  <c r="BG268" i="2"/>
  <c r="BE268" i="2"/>
  <c r="T268" i="2"/>
  <c r="R268" i="2"/>
  <c r="P268" i="2"/>
  <c r="BK268" i="2"/>
  <c r="J268" i="2"/>
  <c r="BF268" i="2" s="1"/>
  <c r="BI267" i="2"/>
  <c r="BH267" i="2"/>
  <c r="BG267" i="2"/>
  <c r="BE267" i="2"/>
  <c r="T267" i="2"/>
  <c r="R267" i="2"/>
  <c r="P267" i="2"/>
  <c r="BK267" i="2"/>
  <c r="J267" i="2"/>
  <c r="BF267" i="2" s="1"/>
  <c r="BI266" i="2"/>
  <c r="BH266" i="2"/>
  <c r="BG266" i="2"/>
  <c r="BE266" i="2"/>
  <c r="T266" i="2"/>
  <c r="R266" i="2"/>
  <c r="P266" i="2"/>
  <c r="BK266" i="2"/>
  <c r="J266" i="2"/>
  <c r="BF266" i="2" s="1"/>
  <c r="BI265" i="2"/>
  <c r="BH265" i="2"/>
  <c r="BG265" i="2"/>
  <c r="BE265" i="2"/>
  <c r="T265" i="2"/>
  <c r="R265" i="2"/>
  <c r="R264" i="2" s="1"/>
  <c r="P265" i="2"/>
  <c r="BK265" i="2"/>
  <c r="J265" i="2"/>
  <c r="BF265" i="2"/>
  <c r="BI263" i="2"/>
  <c r="BH263" i="2"/>
  <c r="BG263" i="2"/>
  <c r="BE263" i="2"/>
  <c r="T263" i="2"/>
  <c r="R263" i="2"/>
  <c r="P263" i="2"/>
  <c r="BK263" i="2"/>
  <c r="J263" i="2"/>
  <c r="BF263" i="2"/>
  <c r="BI262" i="2"/>
  <c r="BH262" i="2"/>
  <c r="BG262" i="2"/>
  <c r="BE262" i="2"/>
  <c r="T262" i="2"/>
  <c r="R262" i="2"/>
  <c r="P262" i="2"/>
  <c r="BK262" i="2"/>
  <c r="J262" i="2"/>
  <c r="BF262" i="2" s="1"/>
  <c r="BI261" i="2"/>
  <c r="BH261" i="2"/>
  <c r="BG261" i="2"/>
  <c r="BE261" i="2"/>
  <c r="T261" i="2"/>
  <c r="R261" i="2"/>
  <c r="P261" i="2"/>
  <c r="BK261" i="2"/>
  <c r="J261" i="2"/>
  <c r="BF261" i="2" s="1"/>
  <c r="BI260" i="2"/>
  <c r="BH260" i="2"/>
  <c r="BG260" i="2"/>
  <c r="BE260" i="2"/>
  <c r="T260" i="2"/>
  <c r="R260" i="2"/>
  <c r="P260" i="2"/>
  <c r="BK260" i="2"/>
  <c r="J260" i="2"/>
  <c r="BF260" i="2" s="1"/>
  <c r="BI259" i="2"/>
  <c r="BH259" i="2"/>
  <c r="BG259" i="2"/>
  <c r="BE259" i="2"/>
  <c r="T259" i="2"/>
  <c r="R259" i="2"/>
  <c r="P259" i="2"/>
  <c r="BK259" i="2"/>
  <c r="J259" i="2"/>
  <c r="BF259" i="2"/>
  <c r="BI258" i="2"/>
  <c r="BH258" i="2"/>
  <c r="BG258" i="2"/>
  <c r="BE258" i="2"/>
  <c r="T258" i="2"/>
  <c r="R258" i="2"/>
  <c r="P258" i="2"/>
  <c r="BK258" i="2"/>
  <c r="J258" i="2"/>
  <c r="BF258" i="2" s="1"/>
  <c r="BI257" i="2"/>
  <c r="BH257" i="2"/>
  <c r="BG257" i="2"/>
  <c r="BE257" i="2"/>
  <c r="T257" i="2"/>
  <c r="R257" i="2"/>
  <c r="P257" i="2"/>
  <c r="BK257" i="2"/>
  <c r="J257" i="2"/>
  <c r="BF257" i="2" s="1"/>
  <c r="BI256" i="2"/>
  <c r="BH256" i="2"/>
  <c r="BG256" i="2"/>
  <c r="BE256" i="2"/>
  <c r="T256" i="2"/>
  <c r="R256" i="2"/>
  <c r="P256" i="2"/>
  <c r="BK256" i="2"/>
  <c r="J256" i="2"/>
  <c r="BF256" i="2" s="1"/>
  <c r="BI255" i="2"/>
  <c r="BH255" i="2"/>
  <c r="BG255" i="2"/>
  <c r="BE255" i="2"/>
  <c r="T255" i="2"/>
  <c r="R255" i="2"/>
  <c r="P255" i="2"/>
  <c r="BK255" i="2"/>
  <c r="J255" i="2"/>
  <c r="BF255" i="2" s="1"/>
  <c r="BI254" i="2"/>
  <c r="BH254" i="2"/>
  <c r="BG254" i="2"/>
  <c r="BE254" i="2"/>
  <c r="T254" i="2"/>
  <c r="R254" i="2"/>
  <c r="P254" i="2"/>
  <c r="BK254" i="2"/>
  <c r="J254" i="2"/>
  <c r="BF254" i="2" s="1"/>
  <c r="BI253" i="2"/>
  <c r="BH253" i="2"/>
  <c r="BG253" i="2"/>
  <c r="BE253" i="2"/>
  <c r="T253" i="2"/>
  <c r="R253" i="2"/>
  <c r="P253" i="2"/>
  <c r="BK253" i="2"/>
  <c r="J253" i="2"/>
  <c r="BF253" i="2"/>
  <c r="BI252" i="2"/>
  <c r="BH252" i="2"/>
  <c r="BG252" i="2"/>
  <c r="BE252" i="2"/>
  <c r="T252" i="2"/>
  <c r="R252" i="2"/>
  <c r="P252" i="2"/>
  <c r="BK252" i="2"/>
  <c r="J252" i="2"/>
  <c r="BF252" i="2" s="1"/>
  <c r="BI251" i="2"/>
  <c r="BH251" i="2"/>
  <c r="BG251" i="2"/>
  <c r="BE251" i="2"/>
  <c r="T251" i="2"/>
  <c r="R251" i="2"/>
  <c r="P251" i="2"/>
  <c r="BK251" i="2"/>
  <c r="J251" i="2"/>
  <c r="BF251" i="2" s="1"/>
  <c r="BI250" i="2"/>
  <c r="BH250" i="2"/>
  <c r="BG250" i="2"/>
  <c r="BE250" i="2"/>
  <c r="T250" i="2"/>
  <c r="T248" i="2" s="1"/>
  <c r="R250" i="2"/>
  <c r="P250" i="2"/>
  <c r="BK250" i="2"/>
  <c r="J250" i="2"/>
  <c r="BF250" i="2" s="1"/>
  <c r="BI249" i="2"/>
  <c r="BH249" i="2"/>
  <c r="BG249" i="2"/>
  <c r="BE249" i="2"/>
  <c r="T249" i="2"/>
  <c r="R249" i="2"/>
  <c r="P249" i="2"/>
  <c r="BK249" i="2"/>
  <c r="BK248" i="2" s="1"/>
  <c r="J249" i="2"/>
  <c r="BF249" i="2" s="1"/>
  <c r="BI246" i="2"/>
  <c r="BH246" i="2"/>
  <c r="BG246" i="2"/>
  <c r="BE246" i="2"/>
  <c r="T246" i="2"/>
  <c r="T245" i="2" s="1"/>
  <c r="R246" i="2"/>
  <c r="R245" i="2" s="1"/>
  <c r="P246" i="2"/>
  <c r="P245" i="2" s="1"/>
  <c r="BK246" i="2"/>
  <c r="BK245" i="2"/>
  <c r="J245" i="2" s="1"/>
  <c r="J76" i="2" s="1"/>
  <c r="J246" i="2"/>
  <c r="BF246" i="2" s="1"/>
  <c r="BI244" i="2"/>
  <c r="BH244" i="2"/>
  <c r="BG244" i="2"/>
  <c r="BE244" i="2"/>
  <c r="T244" i="2"/>
  <c r="R244" i="2"/>
  <c r="P244" i="2"/>
  <c r="BK244" i="2"/>
  <c r="J244" i="2"/>
  <c r="BF244" i="2" s="1"/>
  <c r="BI243" i="2"/>
  <c r="BH243" i="2"/>
  <c r="BG243" i="2"/>
  <c r="BE243" i="2"/>
  <c r="T243" i="2"/>
  <c r="R243" i="2"/>
  <c r="P243" i="2"/>
  <c r="BK243" i="2"/>
  <c r="J243" i="2"/>
  <c r="BF243" i="2" s="1"/>
  <c r="BI242" i="2"/>
  <c r="BH242" i="2"/>
  <c r="BG242" i="2"/>
  <c r="BE242" i="2"/>
  <c r="T242" i="2"/>
  <c r="R242" i="2"/>
  <c r="P242" i="2"/>
  <c r="BK242" i="2"/>
  <c r="J242" i="2"/>
  <c r="BF242" i="2" s="1"/>
  <c r="BI241" i="2"/>
  <c r="BH241" i="2"/>
  <c r="BG241" i="2"/>
  <c r="BE241" i="2"/>
  <c r="T241" i="2"/>
  <c r="R241" i="2"/>
  <c r="R240" i="2" s="1"/>
  <c r="P241" i="2"/>
  <c r="BK241" i="2"/>
  <c r="BK240" i="2" s="1"/>
  <c r="J240" i="2" s="1"/>
  <c r="J75" i="2" s="1"/>
  <c r="J241" i="2"/>
  <c r="BF241" i="2"/>
  <c r="BI239" i="2"/>
  <c r="BH239" i="2"/>
  <c r="BG239" i="2"/>
  <c r="BE239" i="2"/>
  <c r="T239" i="2"/>
  <c r="R239" i="2"/>
  <c r="P239" i="2"/>
  <c r="BK239" i="2"/>
  <c r="J239" i="2"/>
  <c r="BF239" i="2"/>
  <c r="BI238" i="2"/>
  <c r="BH238" i="2"/>
  <c r="BG238" i="2"/>
  <c r="BE238" i="2"/>
  <c r="T238" i="2"/>
  <c r="R238" i="2"/>
  <c r="P238" i="2"/>
  <c r="BK238" i="2"/>
  <c r="J238" i="2"/>
  <c r="BF238" i="2" s="1"/>
  <c r="BI237" i="2"/>
  <c r="BH237" i="2"/>
  <c r="BG237" i="2"/>
  <c r="BE237" i="2"/>
  <c r="T237" i="2"/>
  <c r="R237" i="2"/>
  <c r="P237" i="2"/>
  <c r="BK237" i="2"/>
  <c r="J237" i="2"/>
  <c r="BF237" i="2" s="1"/>
  <c r="BI236" i="2"/>
  <c r="BH236" i="2"/>
  <c r="BG236" i="2"/>
  <c r="BE236" i="2"/>
  <c r="T236" i="2"/>
  <c r="R236" i="2"/>
  <c r="P236" i="2"/>
  <c r="BK236" i="2"/>
  <c r="J236" i="2"/>
  <c r="BF236" i="2" s="1"/>
  <c r="BI235" i="2"/>
  <c r="BH235" i="2"/>
  <c r="BG235" i="2"/>
  <c r="BE235" i="2"/>
  <c r="T235" i="2"/>
  <c r="R235" i="2"/>
  <c r="R234" i="2" s="1"/>
  <c r="P235" i="2"/>
  <c r="BK235" i="2"/>
  <c r="J235" i="2"/>
  <c r="BF235" i="2"/>
  <c r="BI233" i="2"/>
  <c r="BH233" i="2"/>
  <c r="BG233" i="2"/>
  <c r="BE233" i="2"/>
  <c r="T233" i="2"/>
  <c r="R233" i="2"/>
  <c r="P233" i="2"/>
  <c r="BK233" i="2"/>
  <c r="J233" i="2"/>
  <c r="BF233" i="2"/>
  <c r="BI232" i="2"/>
  <c r="BH232" i="2"/>
  <c r="BG232" i="2"/>
  <c r="BE232" i="2"/>
  <c r="T232" i="2"/>
  <c r="R232" i="2"/>
  <c r="P232" i="2"/>
  <c r="BK232" i="2"/>
  <c r="J232" i="2"/>
  <c r="BF232" i="2" s="1"/>
  <c r="BI231" i="2"/>
  <c r="BH231" i="2"/>
  <c r="BG231" i="2"/>
  <c r="BE231" i="2"/>
  <c r="T231" i="2"/>
  <c r="R231" i="2"/>
  <c r="P231" i="2"/>
  <c r="BK231" i="2"/>
  <c r="J231" i="2"/>
  <c r="BF231" i="2" s="1"/>
  <c r="BI230" i="2"/>
  <c r="BH230" i="2"/>
  <c r="BG230" i="2"/>
  <c r="BE230" i="2"/>
  <c r="T230" i="2"/>
  <c r="R230" i="2"/>
  <c r="P230" i="2"/>
  <c r="BK230" i="2"/>
  <c r="J230" i="2"/>
  <c r="BF230" i="2" s="1"/>
  <c r="BI229" i="2"/>
  <c r="BH229" i="2"/>
  <c r="BG229" i="2"/>
  <c r="BE229" i="2"/>
  <c r="T229" i="2"/>
  <c r="R229" i="2"/>
  <c r="R228" i="2" s="1"/>
  <c r="P229" i="2"/>
  <c r="BK229" i="2"/>
  <c r="J229" i="2"/>
  <c r="BF229" i="2"/>
  <c r="BI227" i="2"/>
  <c r="BH227" i="2"/>
  <c r="BG227" i="2"/>
  <c r="BE227" i="2"/>
  <c r="T227" i="2"/>
  <c r="R227" i="2"/>
  <c r="P227" i="2"/>
  <c r="BK227" i="2"/>
  <c r="J227" i="2"/>
  <c r="BF227" i="2"/>
  <c r="BI226" i="2"/>
  <c r="BH226" i="2"/>
  <c r="BG226" i="2"/>
  <c r="BE226" i="2"/>
  <c r="T226" i="2"/>
  <c r="R226" i="2"/>
  <c r="P226" i="2"/>
  <c r="BK226" i="2"/>
  <c r="J226" i="2"/>
  <c r="BF226" i="2" s="1"/>
  <c r="BI225" i="2"/>
  <c r="BH225" i="2"/>
  <c r="BG225" i="2"/>
  <c r="BE225" i="2"/>
  <c r="T225" i="2"/>
  <c r="R225" i="2"/>
  <c r="P225" i="2"/>
  <c r="BK225" i="2"/>
  <c r="J225" i="2"/>
  <c r="BF225" i="2" s="1"/>
  <c r="BI224" i="2"/>
  <c r="BH224" i="2"/>
  <c r="BG224" i="2"/>
  <c r="BE224" i="2"/>
  <c r="T224" i="2"/>
  <c r="R224" i="2"/>
  <c r="P224" i="2"/>
  <c r="BK224" i="2"/>
  <c r="J224" i="2"/>
  <c r="BF224" i="2" s="1"/>
  <c r="BI223" i="2"/>
  <c r="BH223" i="2"/>
  <c r="BG223" i="2"/>
  <c r="BE223" i="2"/>
  <c r="T223" i="2"/>
  <c r="R223" i="2"/>
  <c r="P223" i="2"/>
  <c r="BK223" i="2"/>
  <c r="J223" i="2"/>
  <c r="BF223" i="2"/>
  <c r="BI222" i="2"/>
  <c r="BH222" i="2"/>
  <c r="BG222" i="2"/>
  <c r="BE222" i="2"/>
  <c r="T222" i="2"/>
  <c r="R222" i="2"/>
  <c r="P222" i="2"/>
  <c r="BK222" i="2"/>
  <c r="J222" i="2"/>
  <c r="BF222" i="2" s="1"/>
  <c r="BI220" i="2"/>
  <c r="BH220" i="2"/>
  <c r="BG220" i="2"/>
  <c r="BE220" i="2"/>
  <c r="T220" i="2"/>
  <c r="R220" i="2"/>
  <c r="P220" i="2"/>
  <c r="BK220" i="2"/>
  <c r="J220" i="2"/>
  <c r="BF220" i="2" s="1"/>
  <c r="BI219" i="2"/>
  <c r="BH219" i="2"/>
  <c r="BG219" i="2"/>
  <c r="BE219" i="2"/>
  <c r="T219" i="2"/>
  <c r="R219" i="2"/>
  <c r="P219" i="2"/>
  <c r="BK219" i="2"/>
  <c r="J219" i="2"/>
  <c r="BF219" i="2"/>
  <c r="BI218" i="2"/>
  <c r="BH218" i="2"/>
  <c r="BG218" i="2"/>
  <c r="BE218" i="2"/>
  <c r="T218" i="2"/>
  <c r="R218" i="2"/>
  <c r="P218" i="2"/>
  <c r="BK218" i="2"/>
  <c r="J218" i="2"/>
  <c r="BF218" i="2" s="1"/>
  <c r="BI217" i="2"/>
  <c r="BH217" i="2"/>
  <c r="BG217" i="2"/>
  <c r="BE217" i="2"/>
  <c r="T217" i="2"/>
  <c r="R217" i="2"/>
  <c r="P217" i="2"/>
  <c r="BK217" i="2"/>
  <c r="J217" i="2"/>
  <c r="BF217" i="2" s="1"/>
  <c r="BI216" i="2"/>
  <c r="BH216" i="2"/>
  <c r="BG216" i="2"/>
  <c r="BE216" i="2"/>
  <c r="T216" i="2"/>
  <c r="R216" i="2"/>
  <c r="P216" i="2"/>
  <c r="BK216" i="2"/>
  <c r="J216" i="2"/>
  <c r="BF216" i="2" s="1"/>
  <c r="BI215" i="2"/>
  <c r="BH215" i="2"/>
  <c r="BG215" i="2"/>
  <c r="BE215" i="2"/>
  <c r="T215" i="2"/>
  <c r="R215" i="2"/>
  <c r="P215" i="2"/>
  <c r="BK215" i="2"/>
  <c r="J215" i="2"/>
  <c r="BF215" i="2"/>
  <c r="BI214" i="2"/>
  <c r="BH214" i="2"/>
  <c r="BG214" i="2"/>
  <c r="BE214" i="2"/>
  <c r="T214" i="2"/>
  <c r="R214" i="2"/>
  <c r="P214" i="2"/>
  <c r="BK214" i="2"/>
  <c r="J214" i="2"/>
  <c r="BF214" i="2" s="1"/>
  <c r="BI213" i="2"/>
  <c r="BH213" i="2"/>
  <c r="BG213" i="2"/>
  <c r="BE213" i="2"/>
  <c r="T213" i="2"/>
  <c r="R213" i="2"/>
  <c r="P213" i="2"/>
  <c r="BK213" i="2"/>
  <c r="J213" i="2"/>
  <c r="BF213" i="2" s="1"/>
  <c r="BI212" i="2"/>
  <c r="BH212" i="2"/>
  <c r="BG212" i="2"/>
  <c r="BE212" i="2"/>
  <c r="T212" i="2"/>
  <c r="R212" i="2"/>
  <c r="P212" i="2"/>
  <c r="BK212" i="2"/>
  <c r="J212" i="2"/>
  <c r="BF212" i="2" s="1"/>
  <c r="BI211" i="2"/>
  <c r="BH211" i="2"/>
  <c r="BG211" i="2"/>
  <c r="BE211" i="2"/>
  <c r="T211" i="2"/>
  <c r="R211" i="2"/>
  <c r="P211" i="2"/>
  <c r="BK211" i="2"/>
  <c r="J211" i="2"/>
  <c r="BF211" i="2"/>
  <c r="BI210" i="2"/>
  <c r="BH210" i="2"/>
  <c r="BG210" i="2"/>
  <c r="BE210" i="2"/>
  <c r="T210" i="2"/>
  <c r="R210" i="2"/>
  <c r="P210" i="2"/>
  <c r="BK210" i="2"/>
  <c r="J210" i="2"/>
  <c r="BF210" i="2" s="1"/>
  <c r="BI209" i="2"/>
  <c r="BH209" i="2"/>
  <c r="BG209" i="2"/>
  <c r="BE209" i="2"/>
  <c r="T209" i="2"/>
  <c r="R209" i="2"/>
  <c r="P209" i="2"/>
  <c r="BK209" i="2"/>
  <c r="J209" i="2"/>
  <c r="BF209" i="2" s="1"/>
  <c r="BI208" i="2"/>
  <c r="BH208" i="2"/>
  <c r="BG208" i="2"/>
  <c r="BE208" i="2"/>
  <c r="T208" i="2"/>
  <c r="R208" i="2"/>
  <c r="P208" i="2"/>
  <c r="BK208" i="2"/>
  <c r="J208" i="2"/>
  <c r="BF208" i="2" s="1"/>
  <c r="BI207" i="2"/>
  <c r="BH207" i="2"/>
  <c r="BG207" i="2"/>
  <c r="BE207" i="2"/>
  <c r="T207" i="2"/>
  <c r="R207" i="2"/>
  <c r="P207" i="2"/>
  <c r="BK207" i="2"/>
  <c r="J207" i="2"/>
  <c r="BF207" i="2"/>
  <c r="BI206" i="2"/>
  <c r="BH206" i="2"/>
  <c r="BG206" i="2"/>
  <c r="BE206" i="2"/>
  <c r="T206" i="2"/>
  <c r="R206" i="2"/>
  <c r="P206" i="2"/>
  <c r="BK206" i="2"/>
  <c r="J206" i="2"/>
  <c r="BF206" i="2" s="1"/>
  <c r="BI205" i="2"/>
  <c r="BH205" i="2"/>
  <c r="BG205" i="2"/>
  <c r="BE205" i="2"/>
  <c r="T205" i="2"/>
  <c r="R205" i="2"/>
  <c r="P205" i="2"/>
  <c r="BK205" i="2"/>
  <c r="J205" i="2"/>
  <c r="BF205" i="2" s="1"/>
  <c r="BI204" i="2"/>
  <c r="BH204" i="2"/>
  <c r="BG204" i="2"/>
  <c r="BE204" i="2"/>
  <c r="T204" i="2"/>
  <c r="R204" i="2"/>
  <c r="P204" i="2"/>
  <c r="BK204" i="2"/>
  <c r="J204" i="2"/>
  <c r="BF204" i="2" s="1"/>
  <c r="BI203" i="2"/>
  <c r="BH203" i="2"/>
  <c r="BG203" i="2"/>
  <c r="BE203" i="2"/>
  <c r="T203" i="2"/>
  <c r="R203" i="2"/>
  <c r="R202" i="2" s="1"/>
  <c r="P203" i="2"/>
  <c r="BK203" i="2"/>
  <c r="J203" i="2"/>
  <c r="BF203" i="2"/>
  <c r="BI201" i="2"/>
  <c r="BH201" i="2"/>
  <c r="BG201" i="2"/>
  <c r="BE201" i="2"/>
  <c r="T201" i="2"/>
  <c r="R201" i="2"/>
  <c r="P201" i="2"/>
  <c r="BK201" i="2"/>
  <c r="J201" i="2"/>
  <c r="BF201" i="2"/>
  <c r="BI200" i="2"/>
  <c r="BH200" i="2"/>
  <c r="BG200" i="2"/>
  <c r="BE200" i="2"/>
  <c r="T200" i="2"/>
  <c r="R200" i="2"/>
  <c r="P200" i="2"/>
  <c r="BK200" i="2"/>
  <c r="J200" i="2"/>
  <c r="BF200" i="2" s="1"/>
  <c r="BI199" i="2"/>
  <c r="BH199" i="2"/>
  <c r="BG199" i="2"/>
  <c r="BE199" i="2"/>
  <c r="T199" i="2"/>
  <c r="R199" i="2"/>
  <c r="P199" i="2"/>
  <c r="BK199" i="2"/>
  <c r="J199" i="2"/>
  <c r="BF199" i="2" s="1"/>
  <c r="BI198" i="2"/>
  <c r="BH198" i="2"/>
  <c r="BG198" i="2"/>
  <c r="BE198" i="2"/>
  <c r="T198" i="2"/>
  <c r="R198" i="2"/>
  <c r="P198" i="2"/>
  <c r="BK198" i="2"/>
  <c r="J198" i="2"/>
  <c r="BF198" i="2" s="1"/>
  <c r="BI197" i="2"/>
  <c r="BH197" i="2"/>
  <c r="BG197" i="2"/>
  <c r="BE197" i="2"/>
  <c r="T197" i="2"/>
  <c r="R197" i="2"/>
  <c r="P197" i="2"/>
  <c r="BK197" i="2"/>
  <c r="J197" i="2"/>
  <c r="BF197" i="2"/>
  <c r="BI196" i="2"/>
  <c r="BH196" i="2"/>
  <c r="BG196" i="2"/>
  <c r="BE196" i="2"/>
  <c r="T196" i="2"/>
  <c r="R196" i="2"/>
  <c r="P196" i="2"/>
  <c r="BK196" i="2"/>
  <c r="J196" i="2"/>
  <c r="BF196" i="2" s="1"/>
  <c r="BI195" i="2"/>
  <c r="BH195" i="2"/>
  <c r="BG195" i="2"/>
  <c r="BE195" i="2"/>
  <c r="T195" i="2"/>
  <c r="R195" i="2"/>
  <c r="P195" i="2"/>
  <c r="BK195" i="2"/>
  <c r="J195" i="2"/>
  <c r="BF195" i="2" s="1"/>
  <c r="BI194" i="2"/>
  <c r="BH194" i="2"/>
  <c r="BG194" i="2"/>
  <c r="BE194" i="2"/>
  <c r="T194" i="2"/>
  <c r="R194" i="2"/>
  <c r="P194" i="2"/>
  <c r="BK194" i="2"/>
  <c r="J194" i="2"/>
  <c r="BF194" i="2" s="1"/>
  <c r="BI193" i="2"/>
  <c r="BH193" i="2"/>
  <c r="BG193" i="2"/>
  <c r="BE193" i="2"/>
  <c r="T193" i="2"/>
  <c r="R193" i="2"/>
  <c r="P193" i="2"/>
  <c r="BK193" i="2"/>
  <c r="J193" i="2"/>
  <c r="BF193" i="2"/>
  <c r="BI192" i="2"/>
  <c r="BH192" i="2"/>
  <c r="BG192" i="2"/>
  <c r="BE192" i="2"/>
  <c r="T192" i="2"/>
  <c r="R192" i="2"/>
  <c r="P192" i="2"/>
  <c r="BK192" i="2"/>
  <c r="J192" i="2"/>
  <c r="BF192" i="2" s="1"/>
  <c r="BI191" i="2"/>
  <c r="BH191" i="2"/>
  <c r="BG191" i="2"/>
  <c r="BE191" i="2"/>
  <c r="T191" i="2"/>
  <c r="R191" i="2"/>
  <c r="P191" i="2"/>
  <c r="BK191" i="2"/>
  <c r="J191" i="2"/>
  <c r="BF191" i="2" s="1"/>
  <c r="BI190" i="2"/>
  <c r="BH190" i="2"/>
  <c r="BG190" i="2"/>
  <c r="BE190" i="2"/>
  <c r="T190" i="2"/>
  <c r="R190" i="2"/>
  <c r="P190" i="2"/>
  <c r="BK190" i="2"/>
  <c r="J190" i="2"/>
  <c r="BF190" i="2" s="1"/>
  <c r="BI189" i="2"/>
  <c r="BH189" i="2"/>
  <c r="BG189" i="2"/>
  <c r="BE189" i="2"/>
  <c r="T189" i="2"/>
  <c r="R189" i="2"/>
  <c r="P189" i="2"/>
  <c r="BK189" i="2"/>
  <c r="J189" i="2"/>
  <c r="BF189" i="2"/>
  <c r="BI188" i="2"/>
  <c r="BH188" i="2"/>
  <c r="BG188" i="2"/>
  <c r="BE188" i="2"/>
  <c r="T188" i="2"/>
  <c r="R188" i="2"/>
  <c r="P188" i="2"/>
  <c r="BK188" i="2"/>
  <c r="J188" i="2"/>
  <c r="BF188" i="2" s="1"/>
  <c r="BI187" i="2"/>
  <c r="BH187" i="2"/>
  <c r="BG187" i="2"/>
  <c r="BE187" i="2"/>
  <c r="T187" i="2"/>
  <c r="R187" i="2"/>
  <c r="P187" i="2"/>
  <c r="BK187" i="2"/>
  <c r="J187" i="2"/>
  <c r="BF187" i="2" s="1"/>
  <c r="BI185" i="2"/>
  <c r="BH185" i="2"/>
  <c r="BG185" i="2"/>
  <c r="BE185" i="2"/>
  <c r="T185" i="2"/>
  <c r="R185" i="2"/>
  <c r="P185" i="2"/>
  <c r="BK185" i="2"/>
  <c r="J185" i="2"/>
  <c r="BF185" i="2" s="1"/>
  <c r="BI184" i="2"/>
  <c r="BH184" i="2"/>
  <c r="BG184" i="2"/>
  <c r="BE184" i="2"/>
  <c r="T184" i="2"/>
  <c r="R184" i="2"/>
  <c r="P184" i="2"/>
  <c r="BK184" i="2"/>
  <c r="J184" i="2"/>
  <c r="BF184" i="2" s="1"/>
  <c r="BI183" i="2"/>
  <c r="BH183" i="2"/>
  <c r="BG183" i="2"/>
  <c r="BE183" i="2"/>
  <c r="T183" i="2"/>
  <c r="R183" i="2"/>
  <c r="P183" i="2"/>
  <c r="BK183" i="2"/>
  <c r="J183" i="2"/>
  <c r="BF183" i="2"/>
  <c r="BI182" i="2"/>
  <c r="BH182" i="2"/>
  <c r="BG182" i="2"/>
  <c r="BE182" i="2"/>
  <c r="T182" i="2"/>
  <c r="R182" i="2"/>
  <c r="P182" i="2"/>
  <c r="BK182" i="2"/>
  <c r="J182" i="2"/>
  <c r="BF182" i="2" s="1"/>
  <c r="BI181" i="2"/>
  <c r="BH181" i="2"/>
  <c r="BG181" i="2"/>
  <c r="BE181" i="2"/>
  <c r="T181" i="2"/>
  <c r="R181" i="2"/>
  <c r="P181" i="2"/>
  <c r="BK181" i="2"/>
  <c r="J181" i="2"/>
  <c r="BF181" i="2" s="1"/>
  <c r="BI180" i="2"/>
  <c r="BH180" i="2"/>
  <c r="BG180" i="2"/>
  <c r="BE180" i="2"/>
  <c r="T180" i="2"/>
  <c r="R180" i="2"/>
  <c r="P180" i="2"/>
  <c r="BK180" i="2"/>
  <c r="J180" i="2"/>
  <c r="BF180" i="2" s="1"/>
  <c r="BI179" i="2"/>
  <c r="BH179" i="2"/>
  <c r="BG179" i="2"/>
  <c r="BE179" i="2"/>
  <c r="T179" i="2"/>
  <c r="R179" i="2"/>
  <c r="P179" i="2"/>
  <c r="BK179" i="2"/>
  <c r="BK178" i="2" s="1"/>
  <c r="J178" i="2" s="1"/>
  <c r="J69" i="2" s="1"/>
  <c r="J179" i="2"/>
  <c r="BF179" i="2"/>
  <c r="BI177" i="2"/>
  <c r="BH177" i="2"/>
  <c r="BG177" i="2"/>
  <c r="BE177" i="2"/>
  <c r="T177" i="2"/>
  <c r="R177" i="2"/>
  <c r="P177" i="2"/>
  <c r="BK177" i="2"/>
  <c r="J177" i="2"/>
  <c r="BF177" i="2"/>
  <c r="BI176" i="2"/>
  <c r="BH176" i="2"/>
  <c r="BG176" i="2"/>
  <c r="BE176" i="2"/>
  <c r="T176" i="2"/>
  <c r="R176" i="2"/>
  <c r="P176" i="2"/>
  <c r="BK176" i="2"/>
  <c r="J176" i="2"/>
  <c r="BF176" i="2" s="1"/>
  <c r="BI175" i="2"/>
  <c r="BH175" i="2"/>
  <c r="BG175" i="2"/>
  <c r="BE175" i="2"/>
  <c r="T175" i="2"/>
  <c r="R175" i="2"/>
  <c r="P175" i="2"/>
  <c r="BK175" i="2"/>
  <c r="J175" i="2"/>
  <c r="BF175" i="2" s="1"/>
  <c r="BI174" i="2"/>
  <c r="BH174" i="2"/>
  <c r="BG174" i="2"/>
  <c r="BE174" i="2"/>
  <c r="T174" i="2"/>
  <c r="R174" i="2"/>
  <c r="P174" i="2"/>
  <c r="BK174" i="2"/>
  <c r="J174" i="2"/>
  <c r="BF174" i="2" s="1"/>
  <c r="BI173" i="2"/>
  <c r="BH173" i="2"/>
  <c r="BG173" i="2"/>
  <c r="BE173" i="2"/>
  <c r="T173" i="2"/>
  <c r="R173" i="2"/>
  <c r="P173" i="2"/>
  <c r="BK173" i="2"/>
  <c r="J173" i="2"/>
  <c r="BF173" i="2"/>
  <c r="BI172" i="2"/>
  <c r="BH172" i="2"/>
  <c r="BG172" i="2"/>
  <c r="BE172" i="2"/>
  <c r="T172" i="2"/>
  <c r="R172" i="2"/>
  <c r="P172" i="2"/>
  <c r="BK172" i="2"/>
  <c r="J172" i="2"/>
  <c r="BF172" i="2" s="1"/>
  <c r="BI171" i="2"/>
  <c r="BH171" i="2"/>
  <c r="BG171" i="2"/>
  <c r="BE171" i="2"/>
  <c r="T171" i="2"/>
  <c r="R171" i="2"/>
  <c r="P171" i="2"/>
  <c r="BK171" i="2"/>
  <c r="J171" i="2"/>
  <c r="BF171" i="2" s="1"/>
  <c r="BI170" i="2"/>
  <c r="BH170" i="2"/>
  <c r="BG170" i="2"/>
  <c r="BE170" i="2"/>
  <c r="T170" i="2"/>
  <c r="R170" i="2"/>
  <c r="P170" i="2"/>
  <c r="BK170" i="2"/>
  <c r="J170" i="2"/>
  <c r="BF170" i="2" s="1"/>
  <c r="BI169" i="2"/>
  <c r="BH169" i="2"/>
  <c r="BG169" i="2"/>
  <c r="BE169" i="2"/>
  <c r="T169" i="2"/>
  <c r="R169" i="2"/>
  <c r="P169" i="2"/>
  <c r="BK169" i="2"/>
  <c r="J169" i="2"/>
  <c r="BF169" i="2"/>
  <c r="BI168" i="2"/>
  <c r="BH168" i="2"/>
  <c r="BG168" i="2"/>
  <c r="BE168" i="2"/>
  <c r="T168" i="2"/>
  <c r="R168" i="2"/>
  <c r="P168" i="2"/>
  <c r="BK168" i="2"/>
  <c r="J168" i="2"/>
  <c r="BF168" i="2" s="1"/>
  <c r="BI167" i="2"/>
  <c r="BH167" i="2"/>
  <c r="BG167" i="2"/>
  <c r="BE167" i="2"/>
  <c r="T167" i="2"/>
  <c r="R167" i="2"/>
  <c r="P167" i="2"/>
  <c r="BK167" i="2"/>
  <c r="J167" i="2"/>
  <c r="BF167" i="2" s="1"/>
  <c r="BI166" i="2"/>
  <c r="BH166" i="2"/>
  <c r="BG166" i="2"/>
  <c r="BE166" i="2"/>
  <c r="T166" i="2"/>
  <c r="R166" i="2"/>
  <c r="P166" i="2"/>
  <c r="BK166" i="2"/>
  <c r="J166" i="2"/>
  <c r="BF166" i="2" s="1"/>
  <c r="BI165" i="2"/>
  <c r="BH165" i="2"/>
  <c r="BG165" i="2"/>
  <c r="BE165" i="2"/>
  <c r="T165" i="2"/>
  <c r="R165" i="2"/>
  <c r="P165" i="2"/>
  <c r="BK165" i="2"/>
  <c r="J165" i="2"/>
  <c r="BF165" i="2"/>
  <c r="BI164" i="2"/>
  <c r="BH164" i="2"/>
  <c r="BG164" i="2"/>
  <c r="BE164" i="2"/>
  <c r="T164" i="2"/>
  <c r="R164" i="2"/>
  <c r="P164" i="2"/>
  <c r="BK164" i="2"/>
  <c r="J164" i="2"/>
  <c r="BF164" i="2" s="1"/>
  <c r="BI163" i="2"/>
  <c r="BH163" i="2"/>
  <c r="BG163" i="2"/>
  <c r="BE163" i="2"/>
  <c r="T163" i="2"/>
  <c r="R163" i="2"/>
  <c r="P163" i="2"/>
  <c r="BK163" i="2"/>
  <c r="J163" i="2"/>
  <c r="BF163" i="2" s="1"/>
  <c r="BI162" i="2"/>
  <c r="BH162" i="2"/>
  <c r="BG162" i="2"/>
  <c r="BE162" i="2"/>
  <c r="T162" i="2"/>
  <c r="R162" i="2"/>
  <c r="P162" i="2"/>
  <c r="BK162" i="2"/>
  <c r="J162" i="2"/>
  <c r="BF162" i="2" s="1"/>
  <c r="BI161" i="2"/>
  <c r="BH161" i="2"/>
  <c r="BG161" i="2"/>
  <c r="BE161" i="2"/>
  <c r="T161" i="2"/>
  <c r="R161" i="2"/>
  <c r="P161" i="2"/>
  <c r="BK161" i="2"/>
  <c r="J161" i="2"/>
  <c r="BF161" i="2"/>
  <c r="BI160" i="2"/>
  <c r="BH160" i="2"/>
  <c r="BG160" i="2"/>
  <c r="BE160" i="2"/>
  <c r="T160" i="2"/>
  <c r="R160" i="2"/>
  <c r="P160" i="2"/>
  <c r="BK160" i="2"/>
  <c r="J160" i="2"/>
  <c r="BF160" i="2" s="1"/>
  <c r="BI159" i="2"/>
  <c r="BH159" i="2"/>
  <c r="BG159" i="2"/>
  <c r="BE159" i="2"/>
  <c r="T159" i="2"/>
  <c r="R159" i="2"/>
  <c r="P159" i="2"/>
  <c r="BK159" i="2"/>
  <c r="J159" i="2"/>
  <c r="BF159" i="2" s="1"/>
  <c r="BI158" i="2"/>
  <c r="BH158" i="2"/>
  <c r="BG158" i="2"/>
  <c r="BE158" i="2"/>
  <c r="T158" i="2"/>
  <c r="R158" i="2"/>
  <c r="P158" i="2"/>
  <c r="BK158" i="2"/>
  <c r="J158" i="2"/>
  <c r="BF158" i="2" s="1"/>
  <c r="BI156" i="2"/>
  <c r="BH156" i="2"/>
  <c r="BG156" i="2"/>
  <c r="BE156" i="2"/>
  <c r="T156" i="2"/>
  <c r="R156" i="2"/>
  <c r="P156" i="2"/>
  <c r="BK156" i="2"/>
  <c r="J156" i="2"/>
  <c r="BF156" i="2" s="1"/>
  <c r="BI155" i="2"/>
  <c r="BH155" i="2"/>
  <c r="BG155" i="2"/>
  <c r="BE155" i="2"/>
  <c r="T155" i="2"/>
  <c r="R155" i="2"/>
  <c r="P155" i="2"/>
  <c r="BK155" i="2"/>
  <c r="J155" i="2"/>
  <c r="BF155" i="2" s="1"/>
  <c r="BI154" i="2"/>
  <c r="BH154" i="2"/>
  <c r="BG154" i="2"/>
  <c r="BE154" i="2"/>
  <c r="T154" i="2"/>
  <c r="R154" i="2"/>
  <c r="P154" i="2"/>
  <c r="BK154" i="2"/>
  <c r="J154" i="2"/>
  <c r="BF154" i="2" s="1"/>
  <c r="BI153" i="2"/>
  <c r="BH153" i="2"/>
  <c r="BG153" i="2"/>
  <c r="BE153" i="2"/>
  <c r="T153" i="2"/>
  <c r="R153" i="2"/>
  <c r="P153" i="2"/>
  <c r="BK153" i="2"/>
  <c r="J153" i="2"/>
  <c r="BF153" i="2"/>
  <c r="BI152" i="2"/>
  <c r="BH152" i="2"/>
  <c r="BG152" i="2"/>
  <c r="BE152" i="2"/>
  <c r="T152" i="2"/>
  <c r="R152" i="2"/>
  <c r="P152" i="2"/>
  <c r="BK152" i="2"/>
  <c r="J152" i="2"/>
  <c r="BF152" i="2" s="1"/>
  <c r="BI151" i="2"/>
  <c r="BH151" i="2"/>
  <c r="BG151" i="2"/>
  <c r="BE151" i="2"/>
  <c r="T151" i="2"/>
  <c r="R151" i="2"/>
  <c r="P151" i="2"/>
  <c r="BK151" i="2"/>
  <c r="J151" i="2"/>
  <c r="BF151" i="2" s="1"/>
  <c r="BI150" i="2"/>
  <c r="BH150" i="2"/>
  <c r="BG150" i="2"/>
  <c r="BE150" i="2"/>
  <c r="T150" i="2"/>
  <c r="R150" i="2"/>
  <c r="P150" i="2"/>
  <c r="BK150" i="2"/>
  <c r="J150" i="2"/>
  <c r="BF150" i="2" s="1"/>
  <c r="BI149" i="2"/>
  <c r="BH149" i="2"/>
  <c r="BG149" i="2"/>
  <c r="BE149" i="2"/>
  <c r="T149" i="2"/>
  <c r="R149" i="2"/>
  <c r="P149" i="2"/>
  <c r="BK149" i="2"/>
  <c r="J149" i="2"/>
  <c r="BF149" i="2"/>
  <c r="BI148" i="2"/>
  <c r="BH148" i="2"/>
  <c r="BG148" i="2"/>
  <c r="BE148" i="2"/>
  <c r="T148" i="2"/>
  <c r="R148" i="2"/>
  <c r="P148" i="2"/>
  <c r="BK148" i="2"/>
  <c r="J148" i="2"/>
  <c r="BF148" i="2" s="1"/>
  <c r="BI147" i="2"/>
  <c r="BH147" i="2"/>
  <c r="BG147" i="2"/>
  <c r="BE147" i="2"/>
  <c r="T147" i="2"/>
  <c r="R147" i="2"/>
  <c r="P147" i="2"/>
  <c r="BK147" i="2"/>
  <c r="J147" i="2"/>
  <c r="BF147" i="2" s="1"/>
  <c r="BI146" i="2"/>
  <c r="BH146" i="2"/>
  <c r="BG146" i="2"/>
  <c r="BE146" i="2"/>
  <c r="T146" i="2"/>
  <c r="R146" i="2"/>
  <c r="P146" i="2"/>
  <c r="BK146" i="2"/>
  <c r="J146" i="2"/>
  <c r="BF146" i="2" s="1"/>
  <c r="BI145" i="2"/>
  <c r="BH145" i="2"/>
  <c r="BG145" i="2"/>
  <c r="BE145" i="2"/>
  <c r="T145" i="2"/>
  <c r="R145" i="2"/>
  <c r="P145" i="2"/>
  <c r="BK145" i="2"/>
  <c r="J145" i="2"/>
  <c r="BF145" i="2" s="1"/>
  <c r="BI144" i="2"/>
  <c r="BH144" i="2"/>
  <c r="BG144" i="2"/>
  <c r="BE144" i="2"/>
  <c r="T144" i="2"/>
  <c r="R144" i="2"/>
  <c r="P144" i="2"/>
  <c r="BK144" i="2"/>
  <c r="J144" i="2"/>
  <c r="BF144" i="2" s="1"/>
  <c r="BI143" i="2"/>
  <c r="BH143" i="2"/>
  <c r="BG143" i="2"/>
  <c r="BE143" i="2"/>
  <c r="T143" i="2"/>
  <c r="R143" i="2"/>
  <c r="P143" i="2"/>
  <c r="BK143" i="2"/>
  <c r="J143" i="2"/>
  <c r="BF143" i="2" s="1"/>
  <c r="BI142" i="2"/>
  <c r="BH142" i="2"/>
  <c r="BG142" i="2"/>
  <c r="BE142" i="2"/>
  <c r="T142" i="2"/>
  <c r="R142" i="2"/>
  <c r="P142" i="2"/>
  <c r="BK142" i="2"/>
  <c r="J142" i="2"/>
  <c r="BF142" i="2" s="1"/>
  <c r="BI141" i="2"/>
  <c r="BH141" i="2"/>
  <c r="BG141" i="2"/>
  <c r="BE141" i="2"/>
  <c r="T141" i="2"/>
  <c r="R141" i="2"/>
  <c r="P141" i="2"/>
  <c r="BK141" i="2"/>
  <c r="J141" i="2"/>
  <c r="BF141" i="2" s="1"/>
  <c r="BI140" i="2"/>
  <c r="BH140" i="2"/>
  <c r="BG140" i="2"/>
  <c r="BE140" i="2"/>
  <c r="T140" i="2"/>
  <c r="R140" i="2"/>
  <c r="P140" i="2"/>
  <c r="BK140" i="2"/>
  <c r="J140" i="2"/>
  <c r="BF140" i="2" s="1"/>
  <c r="BI138" i="2"/>
  <c r="BH138" i="2"/>
  <c r="BG138" i="2"/>
  <c r="BE138" i="2"/>
  <c r="T138" i="2"/>
  <c r="R138" i="2"/>
  <c r="P138" i="2"/>
  <c r="BK138" i="2"/>
  <c r="J138" i="2"/>
  <c r="BF138" i="2" s="1"/>
  <c r="BI137" i="2"/>
  <c r="BH137" i="2"/>
  <c r="BG137" i="2"/>
  <c r="BE137" i="2"/>
  <c r="T137" i="2"/>
  <c r="R137" i="2"/>
  <c r="P137" i="2"/>
  <c r="BK137" i="2"/>
  <c r="J137" i="2"/>
  <c r="BF137" i="2" s="1"/>
  <c r="BI136" i="2"/>
  <c r="BH136" i="2"/>
  <c r="BG136" i="2"/>
  <c r="BE136" i="2"/>
  <c r="T136" i="2"/>
  <c r="R136" i="2"/>
  <c r="P136" i="2"/>
  <c r="BK136" i="2"/>
  <c r="J136" i="2"/>
  <c r="BF136" i="2" s="1"/>
  <c r="BI135" i="2"/>
  <c r="BH135" i="2"/>
  <c r="BG135" i="2"/>
  <c r="BE135" i="2"/>
  <c r="T135" i="2"/>
  <c r="R135" i="2"/>
  <c r="P135" i="2"/>
  <c r="BK135" i="2"/>
  <c r="J135" i="2"/>
  <c r="BF135" i="2" s="1"/>
  <c r="BI134" i="2"/>
  <c r="BH134" i="2"/>
  <c r="BG134" i="2"/>
  <c r="BE134" i="2"/>
  <c r="T134" i="2"/>
  <c r="R134" i="2"/>
  <c r="P134" i="2"/>
  <c r="BK134" i="2"/>
  <c r="J134" i="2"/>
  <c r="BF134" i="2" s="1"/>
  <c r="BI133" i="2"/>
  <c r="BH133" i="2"/>
  <c r="BG133" i="2"/>
  <c r="BE133" i="2"/>
  <c r="T133" i="2"/>
  <c r="R133" i="2"/>
  <c r="P133" i="2"/>
  <c r="BK133" i="2"/>
  <c r="J133" i="2"/>
  <c r="BF133" i="2" s="1"/>
  <c r="BI132" i="2"/>
  <c r="BH132" i="2"/>
  <c r="BG132" i="2"/>
  <c r="BE132" i="2"/>
  <c r="T132" i="2"/>
  <c r="R132" i="2"/>
  <c r="P132" i="2"/>
  <c r="BK132" i="2"/>
  <c r="J132" i="2"/>
  <c r="BF132" i="2"/>
  <c r="BI131" i="2"/>
  <c r="BH131" i="2"/>
  <c r="BG131" i="2"/>
  <c r="BE131" i="2"/>
  <c r="T131" i="2"/>
  <c r="R131" i="2"/>
  <c r="P131" i="2"/>
  <c r="BK131" i="2"/>
  <c r="J131" i="2"/>
  <c r="BF131" i="2" s="1"/>
  <c r="BI130" i="2"/>
  <c r="BH130" i="2"/>
  <c r="BG130" i="2"/>
  <c r="BE130" i="2"/>
  <c r="T130" i="2"/>
  <c r="R130" i="2"/>
  <c r="P130" i="2"/>
  <c r="BK130" i="2"/>
  <c r="J130" i="2"/>
  <c r="BF130" i="2" s="1"/>
  <c r="BI129" i="2"/>
  <c r="BH129" i="2"/>
  <c r="BG129" i="2"/>
  <c r="BE129" i="2"/>
  <c r="T129" i="2"/>
  <c r="R129" i="2"/>
  <c r="P129" i="2"/>
  <c r="BK129" i="2"/>
  <c r="J129" i="2"/>
  <c r="BF129" i="2" s="1"/>
  <c r="BI128" i="2"/>
  <c r="BH128" i="2"/>
  <c r="BG128" i="2"/>
  <c r="BE128" i="2"/>
  <c r="T128" i="2"/>
  <c r="R128" i="2"/>
  <c r="P128" i="2"/>
  <c r="BK128" i="2"/>
  <c r="J128" i="2"/>
  <c r="BF128" i="2" s="1"/>
  <c r="BI127" i="2"/>
  <c r="BH127" i="2"/>
  <c r="BG127" i="2"/>
  <c r="BE127" i="2"/>
  <c r="T127" i="2"/>
  <c r="R127" i="2"/>
  <c r="P127" i="2"/>
  <c r="BK127" i="2"/>
  <c r="BK126" i="2"/>
  <c r="J126" i="2" s="1"/>
  <c r="J66" i="2" s="1"/>
  <c r="J127" i="2"/>
  <c r="BF127" i="2"/>
  <c r="BI125" i="2"/>
  <c r="BH125" i="2"/>
  <c r="BG125" i="2"/>
  <c r="BE125" i="2"/>
  <c r="T125" i="2"/>
  <c r="R125" i="2"/>
  <c r="P125" i="2"/>
  <c r="BK125" i="2"/>
  <c r="J125" i="2"/>
  <c r="BF125" i="2" s="1"/>
  <c r="BI124" i="2"/>
  <c r="BH124" i="2"/>
  <c r="BG124" i="2"/>
  <c r="BE124" i="2"/>
  <c r="T124" i="2"/>
  <c r="R124" i="2"/>
  <c r="P124" i="2"/>
  <c r="BK124" i="2"/>
  <c r="J124" i="2"/>
  <c r="BF124" i="2" s="1"/>
  <c r="BI123" i="2"/>
  <c r="BH123" i="2"/>
  <c r="BG123" i="2"/>
  <c r="BE123" i="2"/>
  <c r="T123" i="2"/>
  <c r="R123" i="2"/>
  <c r="P123" i="2"/>
  <c r="BK123" i="2"/>
  <c r="J123" i="2"/>
  <c r="BF123" i="2" s="1"/>
  <c r="BI122" i="2"/>
  <c r="BH122" i="2"/>
  <c r="BG122" i="2"/>
  <c r="BE122" i="2"/>
  <c r="T122" i="2"/>
  <c r="R122" i="2"/>
  <c r="P122" i="2"/>
  <c r="BK122" i="2"/>
  <c r="J122" i="2"/>
  <c r="BF122" i="2" s="1"/>
  <c r="BI121" i="2"/>
  <c r="BH121" i="2"/>
  <c r="BG121" i="2"/>
  <c r="BE121" i="2"/>
  <c r="T121" i="2"/>
  <c r="R121" i="2"/>
  <c r="P121" i="2"/>
  <c r="BK121" i="2"/>
  <c r="J121" i="2"/>
  <c r="BF121" i="2"/>
  <c r="BI120" i="2"/>
  <c r="BH120" i="2"/>
  <c r="BG120" i="2"/>
  <c r="BE120" i="2"/>
  <c r="T120" i="2"/>
  <c r="R120" i="2"/>
  <c r="P120" i="2"/>
  <c r="BK120" i="2"/>
  <c r="J120" i="2"/>
  <c r="BF120" i="2" s="1"/>
  <c r="BI119" i="2"/>
  <c r="BH119" i="2"/>
  <c r="BG119" i="2"/>
  <c r="BE119" i="2"/>
  <c r="T119" i="2"/>
  <c r="R119" i="2"/>
  <c r="P119" i="2"/>
  <c r="BK119" i="2"/>
  <c r="J119" i="2"/>
  <c r="BF119" i="2" s="1"/>
  <c r="BI118" i="2"/>
  <c r="F39" i="2" s="1"/>
  <c r="BD56" i="1" s="1"/>
  <c r="BH118" i="2"/>
  <c r="BG118" i="2"/>
  <c r="BE118" i="2"/>
  <c r="T118" i="2"/>
  <c r="T116" i="2" s="1"/>
  <c r="R118" i="2"/>
  <c r="P118" i="2"/>
  <c r="BK118" i="2"/>
  <c r="J118" i="2"/>
  <c r="BF118" i="2" s="1"/>
  <c r="BI117" i="2"/>
  <c r="BH117" i="2"/>
  <c r="BG117" i="2"/>
  <c r="BE117" i="2"/>
  <c r="AV56" i="1" s="1"/>
  <c r="T117" i="2"/>
  <c r="R117" i="2"/>
  <c r="P117" i="2"/>
  <c r="BK117" i="2"/>
  <c r="J117" i="2"/>
  <c r="BF117" i="2" s="1"/>
  <c r="J110" i="2"/>
  <c r="F110" i="2"/>
  <c r="F108" i="2"/>
  <c r="E106" i="2"/>
  <c r="J58" i="2"/>
  <c r="F58" i="2"/>
  <c r="F56" i="2"/>
  <c r="E54" i="2"/>
  <c r="J26" i="2"/>
  <c r="E26" i="2"/>
  <c r="J25" i="2"/>
  <c r="J20" i="2"/>
  <c r="E20" i="2"/>
  <c r="F111" i="2" s="1"/>
  <c r="J19" i="2"/>
  <c r="J14" i="2"/>
  <c r="J56" i="2" s="1"/>
  <c r="E7" i="2"/>
  <c r="AS65" i="1"/>
  <c r="AS55" i="1"/>
  <c r="L50" i="1"/>
  <c r="AM50" i="1"/>
  <c r="AM49" i="1"/>
  <c r="L49" i="1"/>
  <c r="AM47" i="1"/>
  <c r="L47" i="1"/>
  <c r="L45" i="1"/>
  <c r="L44" i="1"/>
  <c r="E86" i="8" l="1"/>
  <c r="E50" i="12"/>
  <c r="P116" i="2"/>
  <c r="F89" i="3"/>
  <c r="F59" i="3"/>
  <c r="J89" i="10"/>
  <c r="J59" i="10"/>
  <c r="AS54" i="1"/>
  <c r="R116" i="2"/>
  <c r="F37" i="2"/>
  <c r="BB56" i="1" s="1"/>
  <c r="R139" i="2"/>
  <c r="R186" i="2"/>
  <c r="P221" i="2"/>
  <c r="R221" i="2"/>
  <c r="P248" i="2"/>
  <c r="BK296" i="2"/>
  <c r="J296" i="2" s="1"/>
  <c r="J82" i="2" s="1"/>
  <c r="BK391" i="2"/>
  <c r="J391" i="2" s="1"/>
  <c r="J90" i="2" s="1"/>
  <c r="BK398" i="2"/>
  <c r="J398" i="2" s="1"/>
  <c r="J91" i="2" s="1"/>
  <c r="P398" i="2"/>
  <c r="BK96" i="5"/>
  <c r="P104" i="6"/>
  <c r="F59" i="7"/>
  <c r="F93" i="7"/>
  <c r="BK97" i="7"/>
  <c r="J97" i="7" s="1"/>
  <c r="J64" i="7" s="1"/>
  <c r="P160" i="7"/>
  <c r="P108" i="8"/>
  <c r="F89" i="10"/>
  <c r="F59" i="10"/>
  <c r="T107" i="10"/>
  <c r="T106" i="10" s="1"/>
  <c r="P120" i="11"/>
  <c r="P156" i="11"/>
  <c r="AV61" i="1"/>
  <c r="R100" i="8"/>
  <c r="F55" i="17"/>
  <c r="F84" i="17"/>
  <c r="P157" i="2"/>
  <c r="R157" i="2"/>
  <c r="R178" i="2"/>
  <c r="BK202" i="2"/>
  <c r="J202" i="2" s="1"/>
  <c r="J71" i="2" s="1"/>
  <c r="T202" i="2"/>
  <c r="P202" i="2"/>
  <c r="BK221" i="2"/>
  <c r="J221" i="2" s="1"/>
  <c r="J72" i="2" s="1"/>
  <c r="BK228" i="2"/>
  <c r="J228" i="2" s="1"/>
  <c r="J73" i="2" s="1"/>
  <c r="BK234" i="2"/>
  <c r="J234" i="2" s="1"/>
  <c r="J74" i="2" s="1"/>
  <c r="P240" i="2"/>
  <c r="R248" i="2"/>
  <c r="R247" i="2" s="1"/>
  <c r="BK264" i="2"/>
  <c r="J264" i="2" s="1"/>
  <c r="J79" i="2" s="1"/>
  <c r="BK89" i="4"/>
  <c r="R96" i="5"/>
  <c r="T108" i="6"/>
  <c r="T103" i="6" s="1"/>
  <c r="T92" i="6" s="1"/>
  <c r="BK108" i="6"/>
  <c r="J108" i="6" s="1"/>
  <c r="J69" i="6" s="1"/>
  <c r="E84" i="7"/>
  <c r="E50" i="7"/>
  <c r="BK143" i="7"/>
  <c r="J143" i="7" s="1"/>
  <c r="J69" i="7" s="1"/>
  <c r="T111" i="8"/>
  <c r="T99" i="8" s="1"/>
  <c r="R121" i="8"/>
  <c r="J100" i="9"/>
  <c r="J66" i="9" s="1"/>
  <c r="P107" i="16"/>
  <c r="J36" i="2"/>
  <c r="AW56" i="1" s="1"/>
  <c r="R103" i="3"/>
  <c r="F37" i="7"/>
  <c r="BB61" i="1" s="1"/>
  <c r="F59" i="2"/>
  <c r="F38" i="2"/>
  <c r="BC56" i="1" s="1"/>
  <c r="BK116" i="2"/>
  <c r="J116" i="2" s="1"/>
  <c r="J65" i="2" s="1"/>
  <c r="R126" i="2"/>
  <c r="BK139" i="2"/>
  <c r="J139" i="2" s="1"/>
  <c r="J67" i="2" s="1"/>
  <c r="BK157" i="2"/>
  <c r="J157" i="2" s="1"/>
  <c r="J68" i="2" s="1"/>
  <c r="BK186" i="2"/>
  <c r="J186" i="2" s="1"/>
  <c r="J70" i="2" s="1"/>
  <c r="R365" i="2"/>
  <c r="R402" i="2"/>
  <c r="J36" i="4"/>
  <c r="AW58" i="1" s="1"/>
  <c r="F59" i="5"/>
  <c r="F37" i="6"/>
  <c r="BB60" i="1" s="1"/>
  <c r="T97" i="6"/>
  <c r="T93" i="6" s="1"/>
  <c r="P97" i="6"/>
  <c r="P93" i="6" s="1"/>
  <c r="R143" i="7"/>
  <c r="T154" i="7"/>
  <c r="T151" i="7" s="1"/>
  <c r="BK111" i="8"/>
  <c r="J111" i="8" s="1"/>
  <c r="J68" i="8" s="1"/>
  <c r="T117" i="8"/>
  <c r="F39" i="10"/>
  <c r="BD64" i="1" s="1"/>
  <c r="E81" i="11"/>
  <c r="E50" i="11"/>
  <c r="AW66" i="1"/>
  <c r="BK129" i="13"/>
  <c r="J89" i="17"/>
  <c r="J61" i="17" s="1"/>
  <c r="BK88" i="17"/>
  <c r="BK87" i="17" s="1"/>
  <c r="J87" i="17" s="1"/>
  <c r="BK103" i="17"/>
  <c r="P142" i="8"/>
  <c r="T102" i="9"/>
  <c r="T97" i="9" s="1"/>
  <c r="BK102" i="9"/>
  <c r="J102" i="9" s="1"/>
  <c r="J67" i="9" s="1"/>
  <c r="R111" i="9"/>
  <c r="R117" i="9"/>
  <c r="R131" i="9"/>
  <c r="R167" i="9"/>
  <c r="P93" i="10"/>
  <c r="P92" i="10" s="1"/>
  <c r="AU64" i="1" s="1"/>
  <c r="F37" i="10"/>
  <c r="BB64" i="1" s="1"/>
  <c r="BK98" i="10"/>
  <c r="J98" i="10" s="1"/>
  <c r="J67" i="10" s="1"/>
  <c r="BK95" i="11"/>
  <c r="J95" i="11" s="1"/>
  <c r="J65" i="11" s="1"/>
  <c r="BK105" i="12"/>
  <c r="J105" i="12" s="1"/>
  <c r="J66" i="12" s="1"/>
  <c r="AZ68" i="1"/>
  <c r="R129" i="13"/>
  <c r="R128" i="13" s="1"/>
  <c r="R91" i="14"/>
  <c r="BK106" i="15"/>
  <c r="J106" i="15" s="1"/>
  <c r="J66" i="15" s="1"/>
  <c r="T107" i="16"/>
  <c r="T93" i="16" s="1"/>
  <c r="T92" i="16" s="1"/>
  <c r="R103" i="17"/>
  <c r="R102" i="17" s="1"/>
  <c r="R304" i="2"/>
  <c r="R309" i="2"/>
  <c r="P313" i="2"/>
  <c r="R313" i="2"/>
  <c r="T361" i="2"/>
  <c r="R398" i="2"/>
  <c r="T402" i="2"/>
  <c r="BK96" i="3"/>
  <c r="J96" i="3" s="1"/>
  <c r="J66" i="3" s="1"/>
  <c r="BK104" i="5"/>
  <c r="J104" i="5" s="1"/>
  <c r="J67" i="5" s="1"/>
  <c r="AZ60" i="1"/>
  <c r="R108" i="6"/>
  <c r="P97" i="7"/>
  <c r="P114" i="7"/>
  <c r="BK129" i="7"/>
  <c r="J129" i="7" s="1"/>
  <c r="J68" i="7" s="1"/>
  <c r="R129" i="7"/>
  <c r="BK100" i="8"/>
  <c r="P100" i="8"/>
  <c r="P99" i="8" s="1"/>
  <c r="T189" i="8"/>
  <c r="P189" i="8"/>
  <c r="R196" i="8"/>
  <c r="R102" i="9"/>
  <c r="R97" i="9" s="1"/>
  <c r="R143" i="9"/>
  <c r="R93" i="10"/>
  <c r="R92" i="10" s="1"/>
  <c r="R107" i="10"/>
  <c r="R106" i="10" s="1"/>
  <c r="BK156" i="11"/>
  <c r="J156" i="11" s="1"/>
  <c r="J69" i="11" s="1"/>
  <c r="R93" i="13"/>
  <c r="R92" i="13" s="1"/>
  <c r="R91" i="13" s="1"/>
  <c r="F39" i="14"/>
  <c r="BD69" i="1" s="1"/>
  <c r="AV70" i="1"/>
  <c r="R120" i="15"/>
  <c r="R119" i="15" s="1"/>
  <c r="R84" i="18"/>
  <c r="R83" i="18" s="1"/>
  <c r="R283" i="2"/>
  <c r="BK293" i="2"/>
  <c r="J293" i="2" s="1"/>
  <c r="J81" i="2" s="1"/>
  <c r="R296" i="2"/>
  <c r="BK309" i="2"/>
  <c r="J309" i="2" s="1"/>
  <c r="J84" i="2" s="1"/>
  <c r="BK313" i="2"/>
  <c r="J313" i="2" s="1"/>
  <c r="J85" i="2" s="1"/>
  <c r="BK320" i="2"/>
  <c r="J320" i="2" s="1"/>
  <c r="J86" i="2" s="1"/>
  <c r="R379" i="2"/>
  <c r="P391" i="2"/>
  <c r="R391" i="2"/>
  <c r="T93" i="3"/>
  <c r="T96" i="3"/>
  <c r="P96" i="3"/>
  <c r="P93" i="3" s="1"/>
  <c r="P92" i="3" s="1"/>
  <c r="AU57" i="1" s="1"/>
  <c r="P103" i="3"/>
  <c r="F38" i="4"/>
  <c r="BC58" i="1" s="1"/>
  <c r="T89" i="4"/>
  <c r="T88" i="4" s="1"/>
  <c r="T87" i="4" s="1"/>
  <c r="P89" i="4"/>
  <c r="P88" i="4" s="1"/>
  <c r="P87" i="4" s="1"/>
  <c r="AU58" i="1" s="1"/>
  <c r="F37" i="4"/>
  <c r="BB58" i="1" s="1"/>
  <c r="AZ58" i="1"/>
  <c r="R89" i="4"/>
  <c r="R88" i="4" s="1"/>
  <c r="R87" i="4" s="1"/>
  <c r="T96" i="5"/>
  <c r="P96" i="5"/>
  <c r="P93" i="5" s="1"/>
  <c r="AV59" i="1"/>
  <c r="T104" i="5"/>
  <c r="P104" i="5"/>
  <c r="T113" i="5"/>
  <c r="T112" i="5" s="1"/>
  <c r="R104" i="6"/>
  <c r="T130" i="6"/>
  <c r="T102" i="7"/>
  <c r="R114" i="7"/>
  <c r="P154" i="7"/>
  <c r="R160" i="7"/>
  <c r="R117" i="8"/>
  <c r="BK121" i="8"/>
  <c r="J121" i="8" s="1"/>
  <c r="J71" i="8" s="1"/>
  <c r="P102" i="9"/>
  <c r="BK111" i="9"/>
  <c r="T111" i="9"/>
  <c r="F37" i="9"/>
  <c r="BB63" i="1" s="1"/>
  <c r="BK117" i="9"/>
  <c r="J117" i="9" s="1"/>
  <c r="J71" i="9" s="1"/>
  <c r="T117" i="9"/>
  <c r="P117" i="9"/>
  <c r="BK131" i="9"/>
  <c r="J131" i="9" s="1"/>
  <c r="J72" i="9" s="1"/>
  <c r="T131" i="9"/>
  <c r="P131" i="9"/>
  <c r="BK167" i="9"/>
  <c r="J167" i="9" s="1"/>
  <c r="J74" i="9" s="1"/>
  <c r="T167" i="9"/>
  <c r="P167" i="9"/>
  <c r="BK93" i="10"/>
  <c r="T93" i="10"/>
  <c r="T92" i="10" s="1"/>
  <c r="BK107" i="10"/>
  <c r="BK106" i="10" s="1"/>
  <c r="J106" i="10" s="1"/>
  <c r="J69" i="10" s="1"/>
  <c r="R95" i="11"/>
  <c r="BK120" i="11"/>
  <c r="J120" i="11" s="1"/>
  <c r="J66" i="11" s="1"/>
  <c r="BK91" i="12"/>
  <c r="T91" i="12"/>
  <c r="T90" i="12" s="1"/>
  <c r="T89" i="12" s="1"/>
  <c r="R91" i="12"/>
  <c r="T108" i="14"/>
  <c r="T107" i="14" s="1"/>
  <c r="R94" i="15"/>
  <c r="F38" i="15"/>
  <c r="BC70" i="1" s="1"/>
  <c r="F37" i="16"/>
  <c r="BB71" i="1" s="1"/>
  <c r="F39" i="16"/>
  <c r="BD71" i="1" s="1"/>
  <c r="T118" i="16"/>
  <c r="T117" i="16" s="1"/>
  <c r="F36" i="17"/>
  <c r="BC72" i="1" s="1"/>
  <c r="F80" i="18"/>
  <c r="F55" i="18"/>
  <c r="T129" i="13"/>
  <c r="T128" i="13" s="1"/>
  <c r="BK94" i="15"/>
  <c r="J94" i="15" s="1"/>
  <c r="J65" i="15" s="1"/>
  <c r="R106" i="15"/>
  <c r="R118" i="16"/>
  <c r="R117" i="16" s="1"/>
  <c r="P89" i="17"/>
  <c r="P88" i="17" s="1"/>
  <c r="AZ72" i="1"/>
  <c r="F34" i="18"/>
  <c r="BA73" i="1" s="1"/>
  <c r="F36" i="18"/>
  <c r="BC73" i="1" s="1"/>
  <c r="F38" i="13"/>
  <c r="BC68" i="1" s="1"/>
  <c r="P110" i="13"/>
  <c r="P129" i="13"/>
  <c r="P128" i="13" s="1"/>
  <c r="BK93" i="14"/>
  <c r="AZ70" i="1"/>
  <c r="F39" i="15"/>
  <c r="BD70" i="1" s="1"/>
  <c r="T120" i="15"/>
  <c r="T119" i="15" s="1"/>
  <c r="BK126" i="15"/>
  <c r="J126" i="15" s="1"/>
  <c r="J70" i="15" s="1"/>
  <c r="F35" i="16"/>
  <c r="AZ71" i="1" s="1"/>
  <c r="BK107" i="16"/>
  <c r="J107" i="16" s="1"/>
  <c r="J66" i="16" s="1"/>
  <c r="R107" i="16"/>
  <c r="R93" i="16" s="1"/>
  <c r="R92" i="16" s="1"/>
  <c r="R89" i="17"/>
  <c r="R88" i="17" s="1"/>
  <c r="AZ73" i="1"/>
  <c r="J86" i="3"/>
  <c r="J56" i="10"/>
  <c r="J87" i="11"/>
  <c r="J86" i="16"/>
  <c r="J108" i="2"/>
  <c r="J56" i="5"/>
  <c r="J90" i="7"/>
  <c r="J83" i="12"/>
  <c r="J85" i="13"/>
  <c r="J86" i="15"/>
  <c r="J56" i="9"/>
  <c r="J52" i="18"/>
  <c r="AT56" i="1"/>
  <c r="J59" i="2"/>
  <c r="J111" i="2"/>
  <c r="BK88" i="4"/>
  <c r="J89" i="4"/>
  <c r="J65" i="4" s="1"/>
  <c r="J56" i="6"/>
  <c r="J86" i="6"/>
  <c r="J59" i="8"/>
  <c r="J95" i="8"/>
  <c r="J94" i="16"/>
  <c r="J65" i="16" s="1"/>
  <c r="T139" i="2"/>
  <c r="T264" i="2"/>
  <c r="P264" i="2"/>
  <c r="P283" i="2"/>
  <c r="P309" i="2"/>
  <c r="P365" i="2"/>
  <c r="P379" i="2"/>
  <c r="F37" i="3"/>
  <c r="BB57" i="1" s="1"/>
  <c r="J36" i="3"/>
  <c r="AW57" i="1" s="1"/>
  <c r="R112" i="3"/>
  <c r="R111" i="3" s="1"/>
  <c r="F39" i="6"/>
  <c r="BD60" i="1" s="1"/>
  <c r="R103" i="6"/>
  <c r="P151" i="7"/>
  <c r="J36" i="8"/>
  <c r="AW62" i="1" s="1"/>
  <c r="BK196" i="8"/>
  <c r="J196" i="8" s="1"/>
  <c r="J74" i="8" s="1"/>
  <c r="J94" i="3"/>
  <c r="J65" i="3" s="1"/>
  <c r="BK93" i="3"/>
  <c r="J152" i="7"/>
  <c r="J71" i="7" s="1"/>
  <c r="F59" i="8"/>
  <c r="F95" i="8"/>
  <c r="J100" i="8"/>
  <c r="J65" i="8" s="1"/>
  <c r="J111" i="9"/>
  <c r="J70" i="9" s="1"/>
  <c r="E50" i="2"/>
  <c r="E102" i="2"/>
  <c r="J248" i="2"/>
  <c r="J78" i="2" s="1"/>
  <c r="BK90" i="12"/>
  <c r="J91" i="12"/>
  <c r="J65" i="12" s="1"/>
  <c r="AT61" i="1"/>
  <c r="P126" i="2"/>
  <c r="P115" i="2" s="1"/>
  <c r="T157" i="2"/>
  <c r="T178" i="2"/>
  <c r="P178" i="2"/>
  <c r="T221" i="2"/>
  <c r="T313" i="2"/>
  <c r="P361" i="2"/>
  <c r="T391" i="2"/>
  <c r="R93" i="3"/>
  <c r="R92" i="3" s="1"/>
  <c r="P112" i="3"/>
  <c r="P111" i="3" s="1"/>
  <c r="BK113" i="5"/>
  <c r="F38" i="6"/>
  <c r="BC60" i="1" s="1"/>
  <c r="T114" i="7"/>
  <c r="AV62" i="1"/>
  <c r="AT62" i="1" s="1"/>
  <c r="BK111" i="3"/>
  <c r="J111" i="3" s="1"/>
  <c r="J69" i="3" s="1"/>
  <c r="J112" i="3"/>
  <c r="J70" i="3" s="1"/>
  <c r="F36" i="6"/>
  <c r="BA60" i="1" s="1"/>
  <c r="J36" i="6"/>
  <c r="AW60" i="1" s="1"/>
  <c r="J59" i="16"/>
  <c r="J89" i="16"/>
  <c r="E50" i="4"/>
  <c r="E75" i="4"/>
  <c r="F36" i="7"/>
  <c r="BA61" i="1" s="1"/>
  <c r="J36" i="7"/>
  <c r="AW61" i="1" s="1"/>
  <c r="F36" i="15"/>
  <c r="BA70" i="1" s="1"/>
  <c r="J36" i="15"/>
  <c r="AW70" i="1" s="1"/>
  <c r="BK84" i="18"/>
  <c r="J85" i="18"/>
  <c r="J61" i="18" s="1"/>
  <c r="F36" i="2"/>
  <c r="BA56" i="1" s="1"/>
  <c r="AZ56" i="1"/>
  <c r="T126" i="2"/>
  <c r="P139" i="2"/>
  <c r="T186" i="2"/>
  <c r="P186" i="2"/>
  <c r="T228" i="2"/>
  <c r="P228" i="2"/>
  <c r="T234" i="2"/>
  <c r="P234" i="2"/>
  <c r="T240" i="2"/>
  <c r="T283" i="2"/>
  <c r="P293" i="2"/>
  <c r="T296" i="2"/>
  <c r="P296" i="2"/>
  <c r="T309" i="2"/>
  <c r="T320" i="2"/>
  <c r="P320" i="2"/>
  <c r="T365" i="2"/>
  <c r="T379" i="2"/>
  <c r="AV57" i="1"/>
  <c r="AT57" i="1" s="1"/>
  <c r="T112" i="3"/>
  <c r="T111" i="3" s="1"/>
  <c r="T93" i="5"/>
  <c r="T92" i="5" s="1"/>
  <c r="R97" i="6"/>
  <c r="R93" i="6" s="1"/>
  <c r="R92" i="6" s="1"/>
  <c r="R102" i="7"/>
  <c r="F37" i="8"/>
  <c r="BB62" i="1" s="1"/>
  <c r="AZ62" i="1"/>
  <c r="T121" i="8"/>
  <c r="BK142" i="8"/>
  <c r="J142" i="8" s="1"/>
  <c r="J72" i="8" s="1"/>
  <c r="P196" i="8"/>
  <c r="P111" i="9"/>
  <c r="F59" i="4"/>
  <c r="F84" i="4"/>
  <c r="J160" i="11"/>
  <c r="J70" i="11" s="1"/>
  <c r="J93" i="13"/>
  <c r="J65" i="13" s="1"/>
  <c r="BK92" i="13"/>
  <c r="BK107" i="14"/>
  <c r="J107" i="14" s="1"/>
  <c r="J68" i="14" s="1"/>
  <c r="J108" i="14"/>
  <c r="J69" i="14" s="1"/>
  <c r="F36" i="5"/>
  <c r="BA59" i="1" s="1"/>
  <c r="T142" i="8"/>
  <c r="T196" i="8"/>
  <c r="F36" i="9"/>
  <c r="BA63" i="1" s="1"/>
  <c r="P97" i="9"/>
  <c r="AW67" i="1"/>
  <c r="T93" i="13"/>
  <c r="T92" i="13" s="1"/>
  <c r="T91" i="13" s="1"/>
  <c r="T110" i="13"/>
  <c r="E50" i="5"/>
  <c r="E80" i="5"/>
  <c r="J59" i="5"/>
  <c r="J89" i="5"/>
  <c r="F59" i="6"/>
  <c r="F89" i="6"/>
  <c r="J56" i="8"/>
  <c r="J92" i="8"/>
  <c r="E50" i="9"/>
  <c r="E84" i="9"/>
  <c r="J59" i="9"/>
  <c r="J93" i="9"/>
  <c r="AV63" i="1"/>
  <c r="AZ63" i="1"/>
  <c r="E50" i="14"/>
  <c r="E79" i="14"/>
  <c r="BK92" i="14"/>
  <c r="J93" i="14"/>
  <c r="J65" i="14" s="1"/>
  <c r="BK102" i="17"/>
  <c r="J102" i="17" s="1"/>
  <c r="J66" i="17" s="1"/>
  <c r="J103" i="17"/>
  <c r="J67" i="17" s="1"/>
  <c r="E48" i="18"/>
  <c r="E73" i="18"/>
  <c r="J55" i="18"/>
  <c r="J80" i="18"/>
  <c r="F39" i="5"/>
  <c r="BD59" i="1" s="1"/>
  <c r="F38" i="7"/>
  <c r="BC61" i="1" s="1"/>
  <c r="E50" i="3"/>
  <c r="F36" i="3"/>
  <c r="BA57" i="1" s="1"/>
  <c r="AZ57" i="1"/>
  <c r="F39" i="3"/>
  <c r="BD57" i="1" s="1"/>
  <c r="J84" i="4"/>
  <c r="J36" i="5"/>
  <c r="AW59" i="1" s="1"/>
  <c r="F38" i="5"/>
  <c r="BC59" i="1" s="1"/>
  <c r="P113" i="5"/>
  <c r="P112" i="5" s="1"/>
  <c r="E80" i="6"/>
  <c r="AV60" i="1"/>
  <c r="AT60" i="1" s="1"/>
  <c r="BK104" i="6"/>
  <c r="T129" i="7"/>
  <c r="P143" i="7"/>
  <c r="BK154" i="7"/>
  <c r="J154" i="7" s="1"/>
  <c r="J72" i="7" s="1"/>
  <c r="F36" i="8"/>
  <c r="BA62" i="1" s="1"/>
  <c r="F39" i="8"/>
  <c r="BD62" i="1" s="1"/>
  <c r="R111" i="8"/>
  <c r="R99" i="8" s="1"/>
  <c r="BK189" i="8"/>
  <c r="J189" i="8" s="1"/>
  <c r="J73" i="8" s="1"/>
  <c r="J36" i="9"/>
  <c r="AW63" i="1" s="1"/>
  <c r="BA67" i="1"/>
  <c r="AV69" i="1"/>
  <c r="AT69" i="1" s="1"/>
  <c r="T94" i="15"/>
  <c r="J35" i="16"/>
  <c r="AV71" i="1" s="1"/>
  <c r="AW71" i="1"/>
  <c r="J59" i="3"/>
  <c r="J89" i="3"/>
  <c r="J56" i="4"/>
  <c r="J81" i="4"/>
  <c r="BK93" i="6"/>
  <c r="J94" i="6"/>
  <c r="J65" i="6" s="1"/>
  <c r="J36" i="10"/>
  <c r="AW64" i="1" s="1"/>
  <c r="F36" i="10"/>
  <c r="BA64" i="1" s="1"/>
  <c r="F36" i="13"/>
  <c r="BA68" i="1" s="1"/>
  <c r="J36" i="13"/>
  <c r="AW68" i="1" s="1"/>
  <c r="AT68" i="1" s="1"/>
  <c r="AV58" i="1"/>
  <c r="AT58" i="1" s="1"/>
  <c r="AZ59" i="1"/>
  <c r="P129" i="7"/>
  <c r="F38" i="3"/>
  <c r="BC57" i="1" s="1"/>
  <c r="F36" i="4"/>
  <c r="BA58" i="1" s="1"/>
  <c r="F39" i="4"/>
  <c r="BD58" i="1" s="1"/>
  <c r="R93" i="5"/>
  <c r="R92" i="5" s="1"/>
  <c r="BK97" i="6"/>
  <c r="J97" i="6" s="1"/>
  <c r="J66" i="6" s="1"/>
  <c r="P108" i="6"/>
  <c r="P103" i="6" s="1"/>
  <c r="F39" i="7"/>
  <c r="BD61" i="1" s="1"/>
  <c r="AZ61" i="1"/>
  <c r="BK102" i="7"/>
  <c r="BK114" i="7"/>
  <c r="J114" i="7" s="1"/>
  <c r="J67" i="7" s="1"/>
  <c r="T143" i="7"/>
  <c r="R154" i="7"/>
  <c r="R151" i="7" s="1"/>
  <c r="BK117" i="8"/>
  <c r="J117" i="8" s="1"/>
  <c r="J69" i="8" s="1"/>
  <c r="P121" i="8"/>
  <c r="R189" i="8"/>
  <c r="R120" i="8" s="1"/>
  <c r="F38" i="9"/>
  <c r="BC63" i="1" s="1"/>
  <c r="P95" i="11"/>
  <c r="BA66" i="1"/>
  <c r="T134" i="11"/>
  <c r="F38" i="14"/>
  <c r="BC69" i="1" s="1"/>
  <c r="F37" i="15"/>
  <c r="BB70" i="1" s="1"/>
  <c r="T106" i="15"/>
  <c r="P106" i="15"/>
  <c r="P120" i="15"/>
  <c r="P119" i="15" s="1"/>
  <c r="P93" i="16"/>
  <c r="P92" i="16" s="1"/>
  <c r="AU71" i="1" s="1"/>
  <c r="J93" i="10"/>
  <c r="J64" i="10" s="1"/>
  <c r="AZ64" i="1"/>
  <c r="AV64" i="1"/>
  <c r="AT64" i="1" s="1"/>
  <c r="F35" i="11"/>
  <c r="AZ66" i="1" s="1"/>
  <c r="J35" i="11"/>
  <c r="AV66" i="1" s="1"/>
  <c r="AT66" i="1" s="1"/>
  <c r="BK128" i="13"/>
  <c r="J128" i="13" s="1"/>
  <c r="J68" i="13" s="1"/>
  <c r="J129" i="13"/>
  <c r="J69" i="13" s="1"/>
  <c r="BK119" i="15"/>
  <c r="J119" i="15" s="1"/>
  <c r="J68" i="15" s="1"/>
  <c r="J120" i="15"/>
  <c r="J69" i="15" s="1"/>
  <c r="E50" i="16"/>
  <c r="E80" i="16"/>
  <c r="F34" i="17"/>
  <c r="BA72" i="1" s="1"/>
  <c r="J34" i="17"/>
  <c r="AW72" i="1" s="1"/>
  <c r="AT72" i="1" s="1"/>
  <c r="T95" i="11"/>
  <c r="F38" i="11"/>
  <c r="BC66" i="1" s="1"/>
  <c r="T120" i="11"/>
  <c r="R90" i="12"/>
  <c r="R89" i="12" s="1"/>
  <c r="F37" i="13"/>
  <c r="BB68" i="1" s="1"/>
  <c r="F39" i="13"/>
  <c r="BD68" i="1" s="1"/>
  <c r="P94" i="15"/>
  <c r="P93" i="15" s="1"/>
  <c r="P92" i="15" s="1"/>
  <c r="AU70" i="1" s="1"/>
  <c r="F38" i="16"/>
  <c r="BC71" i="1" s="1"/>
  <c r="T89" i="17"/>
  <c r="T88" i="17" s="1"/>
  <c r="P103" i="17"/>
  <c r="P102" i="17" s="1"/>
  <c r="P87" i="17" s="1"/>
  <c r="AU72" i="1" s="1"/>
  <c r="T103" i="17"/>
  <c r="T102" i="17" s="1"/>
  <c r="AV73" i="1"/>
  <c r="AT73" i="1" s="1"/>
  <c r="AZ67" i="1"/>
  <c r="AV67" i="1"/>
  <c r="J59" i="14"/>
  <c r="J88" i="14"/>
  <c r="J88" i="17"/>
  <c r="J60" i="17" s="1"/>
  <c r="T143" i="9"/>
  <c r="P143" i="9"/>
  <c r="J94" i="10"/>
  <c r="J65" i="10" s="1"/>
  <c r="F38" i="10"/>
  <c r="BC64" i="1" s="1"/>
  <c r="R94" i="11"/>
  <c r="R93" i="11" s="1"/>
  <c r="F37" i="11"/>
  <c r="BB66" i="1" s="1"/>
  <c r="F39" i="11"/>
  <c r="BD66" i="1" s="1"/>
  <c r="P134" i="11"/>
  <c r="F38" i="12"/>
  <c r="BC67" i="1" s="1"/>
  <c r="P93" i="13"/>
  <c r="F36" i="14"/>
  <c r="BA69" i="1" s="1"/>
  <c r="P92" i="14"/>
  <c r="P91" i="14" s="1"/>
  <c r="AU69" i="1" s="1"/>
  <c r="T92" i="14"/>
  <c r="T91" i="14" s="1"/>
  <c r="BK118" i="16"/>
  <c r="R87" i="17"/>
  <c r="F35" i="17"/>
  <c r="BB72" i="1" s="1"/>
  <c r="F37" i="17"/>
  <c r="BD72" i="1" s="1"/>
  <c r="T84" i="18"/>
  <c r="T83" i="18" s="1"/>
  <c r="AZ69" i="1"/>
  <c r="BA71" i="1"/>
  <c r="E79" i="13"/>
  <c r="J88" i="13"/>
  <c r="J85" i="14"/>
  <c r="F88" i="14"/>
  <c r="E80" i="15"/>
  <c r="J89" i="15"/>
  <c r="E77" i="17"/>
  <c r="J84" i="17"/>
  <c r="AT71" i="1" l="1"/>
  <c r="AT70" i="1"/>
  <c r="AT59" i="1"/>
  <c r="BA55" i="1"/>
  <c r="T96" i="7"/>
  <c r="J96" i="5"/>
  <c r="J66" i="5" s="1"/>
  <c r="BK93" i="5"/>
  <c r="J93" i="5" s="1"/>
  <c r="J64" i="5" s="1"/>
  <c r="BD65" i="1"/>
  <c r="BC55" i="1"/>
  <c r="J107" i="10"/>
  <c r="J70" i="10" s="1"/>
  <c r="P92" i="5"/>
  <c r="AU59" i="1" s="1"/>
  <c r="BD55" i="1"/>
  <c r="BD54" i="1" s="1"/>
  <c r="W33" i="1" s="1"/>
  <c r="T92" i="3"/>
  <c r="BK115" i="2"/>
  <c r="P247" i="2"/>
  <c r="P114" i="2" s="1"/>
  <c r="AU56" i="1" s="1"/>
  <c r="BK93" i="16"/>
  <c r="BK92" i="16" s="1"/>
  <c r="J92" i="16" s="1"/>
  <c r="R93" i="15"/>
  <c r="R92" i="15" s="1"/>
  <c r="P92" i="13"/>
  <c r="P91" i="13" s="1"/>
  <c r="AU68" i="1" s="1"/>
  <c r="BB65" i="1"/>
  <c r="AX65" i="1" s="1"/>
  <c r="P96" i="7"/>
  <c r="AU61" i="1" s="1"/>
  <c r="BK93" i="15"/>
  <c r="BK247" i="2"/>
  <c r="J247" i="2" s="1"/>
  <c r="J77" i="2" s="1"/>
  <c r="BK110" i="9"/>
  <c r="J110" i="9" s="1"/>
  <c r="J69" i="9" s="1"/>
  <c r="T247" i="2"/>
  <c r="P92" i="6"/>
  <c r="AU60" i="1" s="1"/>
  <c r="T115" i="2"/>
  <c r="T114" i="2" s="1"/>
  <c r="BB55" i="1"/>
  <c r="AX55" i="1" s="1"/>
  <c r="T110" i="9"/>
  <c r="T96" i="9" s="1"/>
  <c r="AZ65" i="1"/>
  <c r="AV65" i="1" s="1"/>
  <c r="BK92" i="10"/>
  <c r="J92" i="10" s="1"/>
  <c r="J63" i="10" s="1"/>
  <c r="BK94" i="11"/>
  <c r="BK93" i="11" s="1"/>
  <c r="J93" i="11" s="1"/>
  <c r="BK151" i="7"/>
  <c r="J151" i="7" s="1"/>
  <c r="J70" i="7" s="1"/>
  <c r="R110" i="9"/>
  <c r="R96" i="9" s="1"/>
  <c r="BK97" i="9"/>
  <c r="R115" i="2"/>
  <c r="R114" i="2" s="1"/>
  <c r="R96" i="7"/>
  <c r="AY55" i="1"/>
  <c r="BK96" i="7"/>
  <c r="J96" i="7" s="1"/>
  <c r="J102" i="7"/>
  <c r="J65" i="7" s="1"/>
  <c r="BK89" i="12"/>
  <c r="J89" i="12" s="1"/>
  <c r="J90" i="12"/>
  <c r="J64" i="12" s="1"/>
  <c r="R98" i="8"/>
  <c r="P110" i="9"/>
  <c r="P96" i="9" s="1"/>
  <c r="AU63" i="1" s="1"/>
  <c r="AZ55" i="1"/>
  <c r="BK120" i="8"/>
  <c r="J120" i="8" s="1"/>
  <c r="J70" i="8" s="1"/>
  <c r="BK83" i="18"/>
  <c r="J83" i="18" s="1"/>
  <c r="J84" i="18"/>
  <c r="J60" i="18" s="1"/>
  <c r="BK117" i="16"/>
  <c r="J117" i="16" s="1"/>
  <c r="J69" i="16" s="1"/>
  <c r="J118" i="16"/>
  <c r="J70" i="16" s="1"/>
  <c r="J30" i="17"/>
  <c r="J59" i="17"/>
  <c r="J93" i="16"/>
  <c r="J64" i="16" s="1"/>
  <c r="J88" i="4"/>
  <c r="J64" i="4" s="1"/>
  <c r="BK87" i="4"/>
  <c r="J87" i="4" s="1"/>
  <c r="T87" i="17"/>
  <c r="T94" i="11"/>
  <c r="T93" i="11" s="1"/>
  <c r="P94" i="11"/>
  <c r="P93" i="11" s="1"/>
  <c r="AU66" i="1" s="1"/>
  <c r="AU65" i="1" s="1"/>
  <c r="P120" i="8"/>
  <c r="T120" i="8"/>
  <c r="T98" i="8" s="1"/>
  <c r="J32" i="10"/>
  <c r="J93" i="6"/>
  <c r="J64" i="6" s="1"/>
  <c r="AW55" i="1"/>
  <c r="J113" i="5"/>
  <c r="J70" i="5" s="1"/>
  <c r="BK112" i="5"/>
  <c r="BK92" i="3"/>
  <c r="J92" i="3" s="1"/>
  <c r="J93" i="3"/>
  <c r="J64" i="3" s="1"/>
  <c r="BK92" i="15"/>
  <c r="J92" i="15" s="1"/>
  <c r="J93" i="15"/>
  <c r="J64" i="15" s="1"/>
  <c r="J104" i="6"/>
  <c r="J68" i="6" s="1"/>
  <c r="BK103" i="6"/>
  <c r="J103" i="6" s="1"/>
  <c r="J67" i="6" s="1"/>
  <c r="BK91" i="14"/>
  <c r="J91" i="14" s="1"/>
  <c r="J92" i="14"/>
  <c r="J64" i="14" s="1"/>
  <c r="BK91" i="13"/>
  <c r="J91" i="13" s="1"/>
  <c r="J92" i="13"/>
  <c r="J64" i="13" s="1"/>
  <c r="BK114" i="2"/>
  <c r="J114" i="2" s="1"/>
  <c r="J115" i="2"/>
  <c r="J64" i="2" s="1"/>
  <c r="T93" i="15"/>
  <c r="T92" i="15" s="1"/>
  <c r="AT67" i="1"/>
  <c r="BC65" i="1"/>
  <c r="AY65" i="1" s="1"/>
  <c r="BA65" i="1"/>
  <c r="AW65" i="1" s="1"/>
  <c r="AT63" i="1"/>
  <c r="P98" i="8"/>
  <c r="AU62" i="1" s="1"/>
  <c r="BK99" i="8"/>
  <c r="AT65" i="1" l="1"/>
  <c r="BA54" i="1"/>
  <c r="AW54" i="1" s="1"/>
  <c r="AK30" i="1" s="1"/>
  <c r="BK96" i="9"/>
  <c r="J96" i="9" s="1"/>
  <c r="J97" i="9"/>
  <c r="J64" i="9" s="1"/>
  <c r="J94" i="11"/>
  <c r="J64" i="11" s="1"/>
  <c r="BB54" i="1"/>
  <c r="W31" i="1" s="1"/>
  <c r="AU55" i="1"/>
  <c r="AU54" i="1" s="1"/>
  <c r="J63" i="7"/>
  <c r="J32" i="7"/>
  <c r="J63" i="2"/>
  <c r="J32" i="2"/>
  <c r="J63" i="16"/>
  <c r="J32" i="16"/>
  <c r="AZ54" i="1"/>
  <c r="AV55" i="1"/>
  <c r="AT55" i="1" s="1"/>
  <c r="BC54" i="1"/>
  <c r="J63" i="4"/>
  <c r="J32" i="4"/>
  <c r="J32" i="12"/>
  <c r="J63" i="12"/>
  <c r="BK98" i="8"/>
  <c r="J98" i="8" s="1"/>
  <c r="J99" i="8"/>
  <c r="J64" i="8" s="1"/>
  <c r="J63" i="14"/>
  <c r="J32" i="14"/>
  <c r="J32" i="15"/>
  <c r="J63" i="15"/>
  <c r="J112" i="5"/>
  <c r="J69" i="5" s="1"/>
  <c r="BK92" i="5"/>
  <c r="J92" i="5" s="1"/>
  <c r="J32" i="11"/>
  <c r="J63" i="11"/>
  <c r="AX54" i="1"/>
  <c r="BK92" i="6"/>
  <c r="J92" i="6" s="1"/>
  <c r="J32" i="13"/>
  <c r="J63" i="13"/>
  <c r="J63" i="3"/>
  <c r="J32" i="3"/>
  <c r="AG64" i="1"/>
  <c r="AN64" i="1" s="1"/>
  <c r="J41" i="10"/>
  <c r="J39" i="17"/>
  <c r="AG72" i="1"/>
  <c r="AN72" i="1" s="1"/>
  <c r="J59" i="18"/>
  <c r="J30" i="18"/>
  <c r="W30" i="1" l="1"/>
  <c r="J32" i="9"/>
  <c r="J63" i="9"/>
  <c r="J63" i="6"/>
  <c r="J32" i="6"/>
  <c r="J41" i="13"/>
  <c r="AG68" i="1"/>
  <c r="AN68" i="1" s="1"/>
  <c r="J32" i="5"/>
  <c r="J63" i="5"/>
  <c r="J41" i="14"/>
  <c r="AG69" i="1"/>
  <c r="AN69" i="1" s="1"/>
  <c r="W32" i="1"/>
  <c r="AY54" i="1"/>
  <c r="J41" i="3"/>
  <c r="AG57" i="1"/>
  <c r="AN57" i="1" s="1"/>
  <c r="J41" i="11"/>
  <c r="AG66" i="1"/>
  <c r="J41" i="15"/>
  <c r="AG70" i="1"/>
  <c r="AN70" i="1" s="1"/>
  <c r="J63" i="8"/>
  <c r="J32" i="8"/>
  <c r="J41" i="16"/>
  <c r="AG71" i="1"/>
  <c r="AN71" i="1" s="1"/>
  <c r="AG61" i="1"/>
  <c r="AN61" i="1" s="1"/>
  <c r="J41" i="7"/>
  <c r="J39" i="18"/>
  <c r="AG73" i="1"/>
  <c r="AN73" i="1" s="1"/>
  <c r="AG67" i="1"/>
  <c r="AN67" i="1" s="1"/>
  <c r="J41" i="12"/>
  <c r="J41" i="2"/>
  <c r="AG56" i="1"/>
  <c r="J41" i="4"/>
  <c r="AG58" i="1"/>
  <c r="AN58" i="1" s="1"/>
  <c r="W29" i="1"/>
  <c r="AV54" i="1"/>
  <c r="J41" i="9" l="1"/>
  <c r="AG63" i="1"/>
  <c r="AN63" i="1" s="1"/>
  <c r="J41" i="5"/>
  <c r="AG59" i="1"/>
  <c r="AN59" i="1" s="1"/>
  <c r="J41" i="8"/>
  <c r="AG62" i="1"/>
  <c r="AN62" i="1" s="1"/>
  <c r="AN66" i="1"/>
  <c r="AG65" i="1"/>
  <c r="AN65" i="1" s="1"/>
  <c r="J41" i="6"/>
  <c r="AG60" i="1"/>
  <c r="AN60" i="1" s="1"/>
  <c r="AT54" i="1"/>
  <c r="AK29" i="1"/>
  <c r="AN56" i="1"/>
  <c r="AG55" i="1" l="1"/>
  <c r="AN55" i="1" l="1"/>
  <c r="AG54" i="1"/>
  <c r="AN54" i="1" l="1"/>
  <c r="AK26" i="1"/>
  <c r="AK35" i="1" s="1"/>
</calcChain>
</file>

<file path=xl/sharedStrings.xml><?xml version="1.0" encoding="utf-8"?>
<sst xmlns="http://schemas.openxmlformats.org/spreadsheetml/2006/main" count="17058" uniqueCount="3152">
  <si>
    <t>Export Komplet</t>
  </si>
  <si>
    <t>VZ</t>
  </si>
  <si>
    <t>2.0</t>
  </si>
  <si>
    <t/>
  </si>
  <si>
    <t>False</t>
  </si>
  <si>
    <t>{7cf357e8-ef2b-4ad9-b8dc-98f87146b00d}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</si>
  <si>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</si>
  <si>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</si>
  <si>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</si>
  <si>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</si>
  <si>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</si>
  <si>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</si>
  <si>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</si>
  <si>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</si>
  <si>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</si>
  <si>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NAB_R_1905015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</si>
  <si>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</si>
  <si>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</si>
  <si>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KSO:</t>
  </si>
  <si>
    <t>CC-CZ:</t>
  </si>
  <si>
    <t>Místo:</t>
  </si>
  <si>
    <t>Bystřice pod Hostýnem</t>
  </si>
  <si>
    <t>Datum:</t>
  </si>
  <si>
    <t>Zadavatel:</t>
  </si>
  <si>
    <t>IČ:</t>
  </si>
  <si>
    <t>00287113</t>
  </si>
  <si>
    <t>Město Bystřice pod Hostýnem, Masarykovo nám. 137</t>
  </si>
  <si>
    <t>DIČ:</t>
  </si>
  <si>
    <t>Uchazeč:</t>
  </si>
  <si>
    <t>Vyplň údaj</t>
  </si>
  <si>
    <t>Projektant:</t>
  </si>
  <si>
    <t>07457871</t>
  </si>
  <si>
    <t>dnprojekce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</si>
  <si>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</si>
  <si>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</si>
  <si>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</si>
  <si>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</si>
  <si>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</si>
  <si>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</si>
  <si>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</si>
  <si>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</si>
  <si>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</si>
  <si>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</si>
  <si>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</si>
  <si>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</si>
  <si>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</si>
  <si>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</si>
  <si>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</si>
  <si>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</si>
  <si>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</si>
  <si>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</si>
  <si>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</si>
  <si>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</si>
  <si>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</si>
  <si>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</si>
  <si>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</si>
  <si>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</si>
  <si>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</si>
  <si>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</si>
  <si>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</si>
  <si>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</si>
  <si>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</si>
  <si>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</si>
  <si>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</si>
  <si>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</si>
  <si>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</si>
  <si>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</si>
  <si>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</si>
  <si>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</si>
  <si>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</si>
  <si>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</si>
  <si>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</si>
  <si>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</si>
  <si>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</si>
  <si>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</si>
  <si>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</si>
  <si>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SO01</t>
  </si>
  <si>
    <t>Bytový dům</t>
  </si>
  <si>
    <t>STA</t>
  </si>
  <si>
    <t>1</t>
  </si>
  <si>
    <t>{9a8dfdfc-ef89-41ce-ad28-b206ad915beb}</t>
  </si>
  <si>
    <t>/</t>
  </si>
  <si>
    <t>SO01 - 01</t>
  </si>
  <si>
    <t>Novostavba bytového domu</t>
  </si>
  <si>
    <t>Soupis</t>
  </si>
  <si>
    <t>2</t>
  </si>
  <si>
    <t>{00f968f4-f290-4205-8b98-51427a4ad2a3}</t>
  </si>
  <si>
    <t>SO01 - 02.1</t>
  </si>
  <si>
    <t>Elektro - silnoproud</t>
  </si>
  <si>
    <t>{5e10c017-ac1e-4a6a-a9f5-391f4ca42573}</t>
  </si>
  <si>
    <t>SO01 - 02.2</t>
  </si>
  <si>
    <t>Elektro - hromosvod</t>
  </si>
  <si>
    <t>{1ef78300-bbce-4916-a004-6ca63c6fe03d}</t>
  </si>
  <si>
    <t>02.3 - Elektro - slaboproud</t>
  </si>
  <si>
    <t>{c1e11a3b-fc5a-4a2a-8fa0-3b10aad7e922}</t>
  </si>
  <si>
    <t>SO01 - 06</t>
  </si>
  <si>
    <t>VZT</t>
  </si>
  <si>
    <t>{e5f1d7a9-406c-44c8-a867-28a93cc200a0}</t>
  </si>
  <si>
    <t>SO01 - 07</t>
  </si>
  <si>
    <t>MaR</t>
  </si>
  <si>
    <t>{a9644ae9-f81d-4705-9280-ef33e1afaaba}</t>
  </si>
  <si>
    <t>SO01 03-1</t>
  </si>
  <si>
    <t>ZTI</t>
  </si>
  <si>
    <t>{c135cb99-34c9-449b-ac58-b2720b377dd0}</t>
  </si>
  <si>
    <t>SO01 04-1</t>
  </si>
  <si>
    <t>Vytápění</t>
  </si>
  <si>
    <t>{7e227417-5ac6-4efa-9782-07cda796a3ce}</t>
  </si>
  <si>
    <t>SO01-05-1</t>
  </si>
  <si>
    <t>Plyn</t>
  </si>
  <si>
    <t>{913e70f5-b84e-4cf2-8b3f-98ab6a15b0f8}</t>
  </si>
  <si>
    <t>SO02</t>
  </si>
  <si>
    <t>Zpevněné plochy</t>
  </si>
  <si>
    <t>{079a087a-17a9-4f98-be17-1e50a91e62da}</t>
  </si>
  <si>
    <t>SO02 - 01</t>
  </si>
  <si>
    <t>{42c44949-6a9f-48b7-b272-72fc79276791}</t>
  </si>
  <si>
    <t>SO02 - 02</t>
  </si>
  <si>
    <t>IO 01 - Přípojka vody</t>
  </si>
  <si>
    <t>{de24f8e5-9389-49ed-8f6d-43ecba75e024}</t>
  </si>
  <si>
    <t>SO02 - 03</t>
  </si>
  <si>
    <t>IO 02 - Přípojka kanalizace</t>
  </si>
  <si>
    <t>{bd52bb46-9074-432a-a181-ebb9b3ad0505}</t>
  </si>
  <si>
    <t>SO02 - 04</t>
  </si>
  <si>
    <t>IO 03 - Přípojka elektro</t>
  </si>
  <si>
    <t>{f24e914b-3b11-4d03-a8d3-dc1c41faaf28}</t>
  </si>
  <si>
    <t>SO02 - 05</t>
  </si>
  <si>
    <t>IO 04 - Přípojka plynu</t>
  </si>
  <si>
    <t>{948a9d36-b3d3-4f59-8b96-13c29d2129e9}</t>
  </si>
  <si>
    <t>SO02 - 06</t>
  </si>
  <si>
    <t>IO 05 - Venkovní osvětlení</t>
  </si>
  <si>
    <t>{a70410f3-c75d-431a-adee-81d4928a5dba}</t>
  </si>
  <si>
    <t>SO03</t>
  </si>
  <si>
    <t>Přístřešek na jízdní kola</t>
  </si>
  <si>
    <t>{2d24771f-a3f2-4390-8270-42570c3ccbd4}</t>
  </si>
  <si>
    <t>00</t>
  </si>
  <si>
    <t>VRNY</t>
  </si>
  <si>
    <t>{7ee1e562-fd2e-4d6d-be93-673eee90fa2d}</t>
  </si>
  <si>
    <t>KRYCÍ LIST SOUPISU PRACÍ</t>
  </si>
  <si>
    <t>Objekt:</t>
  </si>
  <si>
    <t>SO01 - Bytový dům</t>
  </si>
  <si>
    <t>Soupis:</t>
  </si>
  <si>
    <t>SO01 - 01 - Novostavba bytového domu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</si>
  <si>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</si>
  <si>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</si>
  <si>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</si>
  <si>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</si>
  <si>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</si>
  <si>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</si>
  <si>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 Základy a zvláštní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</si>
  <si>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</si>
  <si>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</si>
  <si>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</si>
  <si>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62 - Úprava povrchů vnějších</t>
  </si>
  <si>
    <t xml:space="preserve">    61 - Úprava povrchů vnitřních</t>
  </si>
  <si>
    <t xml:space="preserve">    63 - Podlahy a podlahové konstrukce</t>
  </si>
  <si>
    <t xml:space="preserve">    64 - Osazování výplní otvorů</t>
  </si>
  <si>
    <t xml:space="preserve">    9 - Ostatní konstrukce a práce, bourání</t>
  </si>
  <si>
    <t xml:space="preserve">    94 - Lešení a stavební výtahy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</si>
  <si>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</si>
  <si>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</si>
  <si>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</si>
  <si>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</si>
  <si>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</si>
  <si>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</si>
  <si>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727 - Zdravotechnika - požární ochrana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</si>
  <si>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</si>
  <si>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</si>
  <si>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</si>
  <si>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</si>
  <si>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</si>
  <si>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</si>
  <si>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</si>
  <si>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</si>
  <si>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</si>
  <si>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</si>
  <si>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</si>
  <si>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</si>
  <si>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</si>
  <si>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</si>
  <si>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</si>
  <si>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</si>
  <si>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</si>
  <si>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</si>
  <si>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</si>
  <si>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</si>
  <si>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</si>
  <si>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</si>
  <si>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</si>
  <si>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</si>
  <si>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</si>
  <si>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</si>
  <si>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</si>
  <si>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</si>
  <si>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121101102</t>
  </si>
  <si>
    <t>Sejmutí ornice nebo lesní půdy s vodorovným přemístěním na hromady v místě upotřebení nebo na dočasné či trvalé skládky se složením, na vzdálenost přes 50 do 100 m</t>
  </si>
  <si>
    <t>m3</t>
  </si>
  <si>
    <t>CS ÚRS 2019 01</t>
  </si>
  <si>
    <t>4</t>
  </si>
  <si>
    <t>-2086283792</t>
  </si>
  <si>
    <t>131201101</t>
  </si>
  <si>
    <t>Hloubení nezapažených jam a zářezů s urovnáním dna do předepsaného profilu a spádu v hornině tř. 3 do 100 m3</t>
  </si>
  <si>
    <t>1502161198</t>
  </si>
  <si>
    <t>3</t>
  </si>
  <si>
    <t>131201109</t>
  </si>
  <si>
    <t>Hloubení nezapažených jam a zářezů s urovnáním dna do předepsaného profilu a spádu Příplatek k cenám za lepivost horniny tř. 3</t>
  </si>
  <si>
    <t>949091201</t>
  </si>
  <si>
    <t>132201101</t>
  </si>
  <si>
    <t>Hloubení zapažených i nezapažených rýh šířky do 600 mm s urovnáním dna do předepsaného profilu a spádu v hornině tř. 3 do 100 m3</t>
  </si>
  <si>
    <t>1903821636</t>
  </si>
  <si>
    <t>5</t>
  </si>
  <si>
    <t>132201109</t>
  </si>
  <si>
    <t>Hloubení zapažených i nezapažených rýh šířky do 600 mm s urovnáním dna do předepsaného profilu a spádu v hornině tř. 3 Příplatek k cenám za lepivost horniny tř. 3</t>
  </si>
  <si>
    <t>-1963816999</t>
  </si>
  <si>
    <t>6</t>
  </si>
  <si>
    <t>162601102</t>
  </si>
  <si>
    <t>Vodorovné přemístění výkopku nebo sypaniny po suchu na obvyklém dopravním prostředku, bez naložení výkopku, avšak se složením bez rozhrnutí z horniny tř. 1 až 4 na vzdálenost přes 4 000 do 5 000 m</t>
  </si>
  <si>
    <t>2097316530</t>
  </si>
  <si>
    <t>7</t>
  </si>
  <si>
    <t>167101101</t>
  </si>
  <si>
    <t>Nakládání, skládání a překládání neulehlého výkopku nebo sypaniny nakládání, množství do 100 m3, z hornin tř. 1 až 4</t>
  </si>
  <si>
    <t>-934083399</t>
  </si>
  <si>
    <t>8</t>
  </si>
  <si>
    <t>171201211</t>
  </si>
  <si>
    <t>Poplatek za uložení stavebního odpadu na skládce (skládkovné) zeminy a kameniva zatříděného do Katalogu odpadů pod kódem 170 504</t>
  </si>
  <si>
    <t>t</t>
  </si>
  <si>
    <t>-986811918</t>
  </si>
  <si>
    <t>9</t>
  </si>
  <si>
    <t>174101101</t>
  </si>
  <si>
    <t>Zásyp sypaninou z jakékoliv horniny s uložením výkopku ve vrstvách se zhutněním jam, šachet, rýh nebo kolem objektů v těchto vykopávkách</t>
  </si>
  <si>
    <t>-852561767</t>
  </si>
  <si>
    <t xml:space="preserve"> Základy a zvláštní zakládání</t>
  </si>
  <si>
    <t>10</t>
  </si>
  <si>
    <t>215901101</t>
  </si>
  <si>
    <t>Zhutnění podloží pod násypy z rostlé horniny tř. 1 až 4 z hornin soudružných do 92 % PS a nesoudržných sypkých relativní ulehlosti I(d) do 0,8</t>
  </si>
  <si>
    <t>m2</t>
  </si>
  <si>
    <t>817817479</t>
  </si>
  <si>
    <t>11</t>
  </si>
  <si>
    <t>271532212</t>
  </si>
  <si>
    <t>Podsyp pod základové konstrukce se zhutněním a urovnáním povrchu z kameniva hrubého, frakce 16 - 32 mm</t>
  </si>
  <si>
    <t>-2051440649</t>
  </si>
  <si>
    <t>262</t>
  </si>
  <si>
    <t>273322511</t>
  </si>
  <si>
    <t>Základy z betonu železového (bez výztuže) desky z betonu se zvýšenými nároky na prostředí tř. C 25/30</t>
  </si>
  <si>
    <t>104759868</t>
  </si>
  <si>
    <t>13</t>
  </si>
  <si>
    <t>273351121</t>
  </si>
  <si>
    <t>Bednění základů desek zřízení</t>
  </si>
  <si>
    <t>-610426310</t>
  </si>
  <si>
    <t>14</t>
  </si>
  <si>
    <t>273351122</t>
  </si>
  <si>
    <t>Bednění základů desek odstranění</t>
  </si>
  <si>
    <t>-259571803</t>
  </si>
  <si>
    <t>273362021</t>
  </si>
  <si>
    <t>Výztuž základů desek ze svařovaných sítí z drátů typu KARI</t>
  </si>
  <si>
    <t>1482866325</t>
  </si>
  <si>
    <t>16</t>
  </si>
  <si>
    <t>M</t>
  </si>
  <si>
    <t>56284714</t>
  </si>
  <si>
    <t>distanční lišta  z umělé hmoty k pokládání výztuže 25 mm</t>
  </si>
  <si>
    <t>m</t>
  </si>
  <si>
    <t>2057506074</t>
  </si>
  <si>
    <t>263</t>
  </si>
  <si>
    <t>274313811</t>
  </si>
  <si>
    <t>Základy z betonu prostého pasy betonu kamenem neprokládaného tř. C 25/30</t>
  </si>
  <si>
    <t>-1924977175</t>
  </si>
  <si>
    <t>18</t>
  </si>
  <si>
    <t>274361821</t>
  </si>
  <si>
    <t>Výztuž základů pasů z betonářské oceli 10 505 (R) nebo BSt 500</t>
  </si>
  <si>
    <t>1724313638</t>
  </si>
  <si>
    <t>264</t>
  </si>
  <si>
    <t>279113156</t>
  </si>
  <si>
    <t>Základové zdi z tvárnic ztraceného bednění včetně výplně z betonu bez zvláštních nároků na vliv prostředí třídy C 25/30, tloušťky zdiva přes 400 do 500 mm</t>
  </si>
  <si>
    <t>756658811</t>
  </si>
  <si>
    <t>20</t>
  </si>
  <si>
    <t>311101211</t>
  </si>
  <si>
    <t>Vytvoření prostupů nebo suchých kanálků v betonových zdech nosných z monolitického betonu a železobetonu vodorovných, šikmých, obloukových, zalomených, svislých vložkami z trub, prefabrikovaných dílců, dutinových tvarovek, apod., bez jejich dodání trvale osazenými na sraz, včetně polohového zajištění v bednění při betonáži, vnější průřezové plochy do 0,02 m2</t>
  </si>
  <si>
    <t>475860113</t>
  </si>
  <si>
    <t>28611112</t>
  </si>
  <si>
    <t>trubka kanalizační PVC DN 110x500 mm SN4</t>
  </si>
  <si>
    <t>-1918148591</t>
  </si>
  <si>
    <t>Svislé a kompletní konstrukce</t>
  </si>
  <si>
    <t>22</t>
  </si>
  <si>
    <t>311235101</t>
  </si>
  <si>
    <t>Zdivo jednovrstvé z cihel děrovaných broušených na celoplošnou tenkovrstvou maltu, pevnost cihel do P10, tl. zdiva 175 mm</t>
  </si>
  <si>
    <t>1694731188</t>
  </si>
  <si>
    <t>23</t>
  </si>
  <si>
    <t>311235131</t>
  </si>
  <si>
    <t>Zdivo jednovrstvé z cihel děrovaných broušených na celoplošnou tenkovrstvou maltu, pevnost cihel do P10, tl. zdiva 240 mm</t>
  </si>
  <si>
    <t>511835445</t>
  </si>
  <si>
    <t>24</t>
  </si>
  <si>
    <t>311236331</t>
  </si>
  <si>
    <t>Zdivo jednovrstvé zvukově izolační z cihel děrovaných z broušených cihel na tenkovrstvou maltu, pevnost cihel do P15, tl. zdiva 300 mm</t>
  </si>
  <si>
    <t>1217676892</t>
  </si>
  <si>
    <t>25</t>
  </si>
  <si>
    <t>311237121</t>
  </si>
  <si>
    <t>Zdivo jednovrstvé tepelně izolační z cihel děrovaných broušených na tenkovrstvou maltu, součinitel prostupu tepla U přes 0,22 do 0,26, tl. zdiva 380 mm</t>
  </si>
  <si>
    <t>-804882696</t>
  </si>
  <si>
    <t>26</t>
  </si>
  <si>
    <t>311237141</t>
  </si>
  <si>
    <t>Zdivo jednovrstvé tepelně izolační z cihel děrovaných broušených na tenkovrstvou maltu, součinitel prostupu tepla U přes 0,18 do 0,22, tl. zdiva 440 mm</t>
  </si>
  <si>
    <t>880863639</t>
  </si>
  <si>
    <t>27</t>
  </si>
  <si>
    <t>311238912</t>
  </si>
  <si>
    <t>Výplň kapes zdiva z děrovaných cihel polystyrénem extrudovaným tl. 30 mm lepeným do drážky</t>
  </si>
  <si>
    <t>-1362694071</t>
  </si>
  <si>
    <t>28</t>
  </si>
  <si>
    <t>317168011</t>
  </si>
  <si>
    <t>Překlady keramické ploché osazené do maltového lože, výšky překladu 71 mm šířky 115 mm, délky 1000 mm</t>
  </si>
  <si>
    <t>kus</t>
  </si>
  <si>
    <t>-1948039618</t>
  </si>
  <si>
    <t>29</t>
  </si>
  <si>
    <t>317168012</t>
  </si>
  <si>
    <t>Překlady keramické ploché osazené do maltového lože, výšky překladu 71 mm šířky 115 mm, délky 1250 mm</t>
  </si>
  <si>
    <t>783322211</t>
  </si>
  <si>
    <t>30</t>
  </si>
  <si>
    <t>317168032</t>
  </si>
  <si>
    <t>Překlady keramické ploché osazené do maltového lože, výšky překladu 71 mm šířky 175 mm, délky 1250 mm</t>
  </si>
  <si>
    <t>457814319</t>
  </si>
  <si>
    <t>31</t>
  </si>
  <si>
    <t>317168051</t>
  </si>
  <si>
    <t>Překlady keramické vysoké osazené do maltového lože, šířky překladu 70 mm výšky 238 mm, délky 1000 mm</t>
  </si>
  <si>
    <t>791528105</t>
  </si>
  <si>
    <t>32</t>
  </si>
  <si>
    <t>317168052</t>
  </si>
  <si>
    <t>Překlady keramické vysoké osazené do maltového lože, šířky překladu 70 mm výšky 238 mm, délky 1250 mm</t>
  </si>
  <si>
    <t>165852223</t>
  </si>
  <si>
    <t>33</t>
  </si>
  <si>
    <t>317168056</t>
  </si>
  <si>
    <t>Překlady keramické vysoké osazené do maltového lože, šířky překladu 70 mm výšky 238 mm, délky 2250 mm</t>
  </si>
  <si>
    <t>420227659</t>
  </si>
  <si>
    <t>34</t>
  </si>
  <si>
    <t>317168058</t>
  </si>
  <si>
    <t>Překlady keramické vysoké osazené do maltového lože, šířky překladu 70 mm výšky 238 mm, délky 2750 mm</t>
  </si>
  <si>
    <t>-1662478749</t>
  </si>
  <si>
    <t>35</t>
  </si>
  <si>
    <t>342244211</t>
  </si>
  <si>
    <t>Příčky jednoduché z cihel děrovaných broušených, na tenkovrstvou maltu, pevnost cihel do P15, tl. příčky 115 mm</t>
  </si>
  <si>
    <t>-1440348636</t>
  </si>
  <si>
    <t>36</t>
  </si>
  <si>
    <t>342291112</t>
  </si>
  <si>
    <t>Ukotvení příček polyuretanovou pěnou, tl. příčky přes 100 mm</t>
  </si>
  <si>
    <t>-542054135</t>
  </si>
  <si>
    <t>37</t>
  </si>
  <si>
    <t>342291121</t>
  </si>
  <si>
    <t>Ukotvení příček plochými kotvami, do konstrukce cihelné</t>
  </si>
  <si>
    <t>217198780</t>
  </si>
  <si>
    <t>38</t>
  </si>
  <si>
    <t>346272226</t>
  </si>
  <si>
    <t>Přizdívky z pórobetonových tvárnic objemová hmotnost do 500 kg/m3, na tenké maltové lože, tloušťka přizdívky 75 mm</t>
  </si>
  <si>
    <t>257449629</t>
  </si>
  <si>
    <t>Vodorovné konstrukce</t>
  </si>
  <si>
    <t>39</t>
  </si>
  <si>
    <t>411161514</t>
  </si>
  <si>
    <t>Stropy z keramobetonových panelů z keramobetonových panelů základních, se zalitím styků betonem C 16/20 šířky panelu do 600 mm, délky přes 3000 do 5750 mm</t>
  </si>
  <si>
    <t>-1717530454</t>
  </si>
  <si>
    <t>40</t>
  </si>
  <si>
    <t>411161523</t>
  </si>
  <si>
    <t>Stropy z keramobetonových panelů z keramobetonových panelů základních, se zalitím styků betonem C 16/20 šířky panelu přes 600 do 1000 mm, délky přes 2000 do 3000 mm</t>
  </si>
  <si>
    <t>-961372166</t>
  </si>
  <si>
    <t>41</t>
  </si>
  <si>
    <t>411161524</t>
  </si>
  <si>
    <t>Stropy z keramobetonových panelů z keramobetonových panelů základních, se zalitím styků betonem C 16/20 šířky panelu přes 600 do 1000 mm, délky přes 3000 do 5750 mm</t>
  </si>
  <si>
    <t>880291192</t>
  </si>
  <si>
    <t>42</t>
  </si>
  <si>
    <t>411161525</t>
  </si>
  <si>
    <t>Stropy z keramobetonových panelů z keramobetonových panelů základních, se zalitím styků betonem C 16/20 šířky panelu přes 600 do 1000 mm, délky přes 5750 do 7250 mm</t>
  </si>
  <si>
    <t>1510647025</t>
  </si>
  <si>
    <t>43</t>
  </si>
  <si>
    <t>411161533</t>
  </si>
  <si>
    <t>Stropy z keramobetonových panelů z keramobetonových panelů základních, se zalitím styků betonem C 16/20 šířky panelu přes 1000 do 1200 mm, délky přes 2000 do 3000 mm</t>
  </si>
  <si>
    <t>-1252693253</t>
  </si>
  <si>
    <t>44</t>
  </si>
  <si>
    <t>411161534</t>
  </si>
  <si>
    <t>Stropy z keramobetonových panelů z keramobetonových panelů základních, se zalitím styků betonem C 16/20 šířky panelu přes 1000 do 1200 mm, délky přes 3000 do 5750 mm</t>
  </si>
  <si>
    <t>-248854106</t>
  </si>
  <si>
    <t>45</t>
  </si>
  <si>
    <t>1479387275</t>
  </si>
  <si>
    <t>46</t>
  </si>
  <si>
    <t>411161535</t>
  </si>
  <si>
    <t>Stropy z keramobetonových panelů z keramobetonových panelů základních, se zalitím styků betonem C 16/20 šířky panelu přes 1000 do 1200 mm, délky přes 5750 do 7250 mm</t>
  </si>
  <si>
    <t>1818393029</t>
  </si>
  <si>
    <t>47</t>
  </si>
  <si>
    <t>413232221</t>
  </si>
  <si>
    <t>Zazdívka zhlaví stropních trámů nebo válcovaných nosníků pálenými cihlami válcovaných nosníků, výšky přes 150 do 300 mm</t>
  </si>
  <si>
    <t>-617985460</t>
  </si>
  <si>
    <t>48</t>
  </si>
  <si>
    <t>413941123</t>
  </si>
  <si>
    <t>Osazování ocelových válcovaných nosníků ve stropech I nebo IE nebo U nebo UE nebo L č. 14 až 22 nebo výšky do 220 mm</t>
  </si>
  <si>
    <t>-90412437</t>
  </si>
  <si>
    <t>49</t>
  </si>
  <si>
    <t>13010920</t>
  </si>
  <si>
    <t>ocel profilová UE 200 jakost 11 375</t>
  </si>
  <si>
    <t>113359977</t>
  </si>
  <si>
    <t>50</t>
  </si>
  <si>
    <t>417238233</t>
  </si>
  <si>
    <t>Obezdívka ztužujícího věnce keramickými věncovkami bez tepelné izolace jednostranná, výška věnce přes 210 do 250 mm</t>
  </si>
  <si>
    <t>-770620154</t>
  </si>
  <si>
    <t>265</t>
  </si>
  <si>
    <t>417321515</t>
  </si>
  <si>
    <t>Ztužující pásy a věnce z betonu železového (bez výztuže) tř. C 25/30</t>
  </si>
  <si>
    <t>998465560</t>
  </si>
  <si>
    <t>52</t>
  </si>
  <si>
    <t>417351115</t>
  </si>
  <si>
    <t>Bednění bočnic ztužujících pásů a věnců včetně vzpěr zřízení</t>
  </si>
  <si>
    <t>611410166</t>
  </si>
  <si>
    <t>53</t>
  </si>
  <si>
    <t>417351116</t>
  </si>
  <si>
    <t>Bednění bočnic ztužujících pásů a věnců včetně vzpěr odstranění</t>
  </si>
  <si>
    <t>764981970</t>
  </si>
  <si>
    <t>54</t>
  </si>
  <si>
    <t>417361821</t>
  </si>
  <si>
    <t>Výztuž ztužujících pásů a věnců z betonářské oceli 10 505 (R) nebo BSt 500</t>
  </si>
  <si>
    <t>-1154931740</t>
  </si>
  <si>
    <t>266</t>
  </si>
  <si>
    <t>430321414</t>
  </si>
  <si>
    <t>Schodišťové konstrukce a rampy z betonu železového (bez výztuže) stupně, schodnice, ramena, podesty s nosníky tř. C 25/30</t>
  </si>
  <si>
    <t>1640968020</t>
  </si>
  <si>
    <t>56</t>
  </si>
  <si>
    <t>430361821</t>
  </si>
  <si>
    <t>Výztuž schodišťových konstrukcí a ramp stupňů, schodnic, ramen, podest s nosníky z betonářské oceli 10 505 (R) nebo BSt 500</t>
  </si>
  <si>
    <t>1536284680</t>
  </si>
  <si>
    <t>57</t>
  </si>
  <si>
    <t>431351121</t>
  </si>
  <si>
    <t>Bednění podest, podstupňových desek a ramp včetně podpěrné konstrukce výšky do 4 m půdorysně přímočarých zřízení</t>
  </si>
  <si>
    <t>-404048184</t>
  </si>
  <si>
    <t>58</t>
  </si>
  <si>
    <t>431351122</t>
  </si>
  <si>
    <t>Bednění podest, podstupňových desek a ramp včetně podpěrné konstrukce výšky do 4 m půdorysně přímočarých odstranění</t>
  </si>
  <si>
    <t>159942663</t>
  </si>
  <si>
    <t>Komunikace pozemní</t>
  </si>
  <si>
    <t>59</t>
  </si>
  <si>
    <t>564851111</t>
  </si>
  <si>
    <t>Podklad ze štěrkodrti ŠD s rozprostřením a zhutněním, po zhutnění tl. 150 mm</t>
  </si>
  <si>
    <t>1710414968</t>
  </si>
  <si>
    <t>60</t>
  </si>
  <si>
    <t>451577777</t>
  </si>
  <si>
    <t>Podklad nebo lože pod dlažbu (přídlažbu) v ploše vodorovné nebo ve sklonu do 1:5, tloušťky od 30 do 100 mm z kameniva těženého</t>
  </si>
  <si>
    <t>1277664030</t>
  </si>
  <si>
    <t>61</t>
  </si>
  <si>
    <t>596811220</t>
  </si>
  <si>
    <t>Kladení dlažby z betonových nebo kameninových dlaždic komunikací pro pěší s vyplněním spár a se smetením přebytečného materiálu na vzdálenost do 3 m s ložem z kameniva těženého tl. do 30 mm velikosti dlaždic přes 0,09 m2 do 0,25 m2, pro plochy do 50 m2</t>
  </si>
  <si>
    <t>1744780024</t>
  </si>
  <si>
    <t>62</t>
  </si>
  <si>
    <t>59245601</t>
  </si>
  <si>
    <t>dlažba desková betonová 500x500x50mm přírodní</t>
  </si>
  <si>
    <t>1588073536</t>
  </si>
  <si>
    <t>63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</si>
  <si>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</si>
  <si>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</si>
  <si>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107277485</t>
  </si>
  <si>
    <t>64</t>
  </si>
  <si>
    <t>59217001</t>
  </si>
  <si>
    <t>obrubník betonový zahradní 1000x50x250mm</t>
  </si>
  <si>
    <t>1001349084</t>
  </si>
  <si>
    <t>65</t>
  </si>
  <si>
    <t>916991121</t>
  </si>
  <si>
    <t>Lože pod obrubníky, krajníky nebo obruby z dlažebních kostek z betonu prostého tř. C 16/20</t>
  </si>
  <si>
    <t>-2108189441</t>
  </si>
  <si>
    <t>Úprava povrchů vnějších</t>
  </si>
  <si>
    <t>66</t>
  </si>
  <si>
    <t>621211061</t>
  </si>
  <si>
    <t>Montáž kontaktního zateplení z polystyrenových desek nebo z kombinovaných desek na vnější podhledy, tloušťky desek přes 240 mm</t>
  </si>
  <si>
    <t>861978539</t>
  </si>
  <si>
    <t>67</t>
  </si>
  <si>
    <t>28376048</t>
  </si>
  <si>
    <t>deska EPS grafitová fasadní  λ=0,032  tl 200mm</t>
  </si>
  <si>
    <t>-1773433997</t>
  </si>
  <si>
    <t>68</t>
  </si>
  <si>
    <t>621531011</t>
  </si>
  <si>
    <t>Omítka tenkovrstvá silikonová vnějších ploch probarvená, včetně penetrace podkladu zrnitá, tloušťky 1,5 mm podhledů</t>
  </si>
  <si>
    <t>-1320380431</t>
  </si>
  <si>
    <t>69</t>
  </si>
  <si>
    <t>622131101</t>
  </si>
  <si>
    <t>Podkladní a spojovací vrstva vnějších omítaných ploch cementový postřik nanášený ručně celoplošně stěn</t>
  </si>
  <si>
    <t>1260959521</t>
  </si>
  <si>
    <t>70</t>
  </si>
  <si>
    <t>622142001</t>
  </si>
  <si>
    <t>Potažení vnějších ploch pletivem v ploše nebo pruzích, na plném podkladu sklovláknitým vtlačením do tmelu stěn</t>
  </si>
  <si>
    <t>908917966</t>
  </si>
  <si>
    <t>71</t>
  </si>
  <si>
    <t>622143003</t>
  </si>
  <si>
    <t>Montáž omítkových profilů plastových nebo pozinkovaných, upevněných vtlačením do podkladní vrstvy nebo přibitím rohových s tkaninou</t>
  </si>
  <si>
    <t>432261347</t>
  </si>
  <si>
    <t>72</t>
  </si>
  <si>
    <t>59051512</t>
  </si>
  <si>
    <t>profil parapetní se sklovláknitou armovací tkaninou PVC 2 m</t>
  </si>
  <si>
    <t>1862504107</t>
  </si>
  <si>
    <t>73</t>
  </si>
  <si>
    <t>59051510</t>
  </si>
  <si>
    <t>profil okenní s okapnicí PVC 2,0 m</t>
  </si>
  <si>
    <t>-474524844</t>
  </si>
  <si>
    <t>74</t>
  </si>
  <si>
    <t>59051486</t>
  </si>
  <si>
    <t>lišta rohová PVC 10/15cm s tkaninou</t>
  </si>
  <si>
    <t>1017617858</t>
  </si>
  <si>
    <t>75</t>
  </si>
  <si>
    <t>622143004</t>
  </si>
  <si>
    <t>Montáž omítkových profilů plastových nebo pozinkovaných, upevněných vtlačením do podkladní vrstvy nebo přibitím začišťovacích samolepících pro vytvoření dilatujícího spoje s okenním rámem</t>
  </si>
  <si>
    <t>875879723</t>
  </si>
  <si>
    <t>76</t>
  </si>
  <si>
    <t>59051476</t>
  </si>
  <si>
    <t>profil okenní začišťovací se sklovláknitou armovací tkaninou 9 mm/2,4 m</t>
  </si>
  <si>
    <t>-2011586462</t>
  </si>
  <si>
    <t>77</t>
  </si>
  <si>
    <t>622511111</t>
  </si>
  <si>
    <t>Omítka tenkovrstvá akrylátová vnějších ploch probarvená, včetně penetrace podkladu mozaiková střednězrnná stěn</t>
  </si>
  <si>
    <t>-491854695</t>
  </si>
  <si>
    <t>78</t>
  </si>
  <si>
    <t>622531011</t>
  </si>
  <si>
    <t>Omítka tenkovrstvá silikonová vnějších ploch probarvená, včetně penetrace podkladu zrnitá, tloušťky 1,5 mm stěn</t>
  </si>
  <si>
    <t>1731380509</t>
  </si>
  <si>
    <t>79</t>
  </si>
  <si>
    <t>622811002</t>
  </si>
  <si>
    <t>Omítka tepelně izolační vnějších ploch stěn prováděná ručně v 1 vrstvě, tloušťky přes 20 do 30 mm</t>
  </si>
  <si>
    <t>1737473045</t>
  </si>
  <si>
    <t>80</t>
  </si>
  <si>
    <t>629991011</t>
  </si>
  <si>
    <t>Zakrytí vnějších ploch před znečištěním včetně pozdějšího odkrytí výplní otvorů a svislých ploch fólií přilepenou lepící páskou</t>
  </si>
  <si>
    <t>178994346</t>
  </si>
  <si>
    <t>Úprava povrchů vnitřních</t>
  </si>
  <si>
    <t>81</t>
  </si>
  <si>
    <t>611131101</t>
  </si>
  <si>
    <t>Podkladní a spojovací vrstva vnitřních omítaných ploch cementový postřik nanášený ručně celoplošně stropů</t>
  </si>
  <si>
    <t>-1948264650</t>
  </si>
  <si>
    <t>82</t>
  </si>
  <si>
    <t>611311131</t>
  </si>
  <si>
    <t>Potažení vnitřních ploch štukem tloušťky do 3 mm vodorovných konstrukcí stropů rovných</t>
  </si>
  <si>
    <t>1852240601</t>
  </si>
  <si>
    <t>83</t>
  </si>
  <si>
    <t>611321111</t>
  </si>
  <si>
    <t>Omítka vápenocementová vnitřních ploch nanášená ručně jednovrstvá, tloušťky do 10 mm hrubá zatřená vodorovných konstrukcí stropů rovných</t>
  </si>
  <si>
    <t>862322353</t>
  </si>
  <si>
    <t>84</t>
  </si>
  <si>
    <t>611321191</t>
  </si>
  <si>
    <t>Omítka vápenocementová vnitřních ploch nanášená ručně Příplatek k cenám za každých dalších i započatých 5 mm tloušťky omítky přes 10 mm stropů</t>
  </si>
  <si>
    <t>1323508803</t>
  </si>
  <si>
    <t>85</t>
  </si>
  <si>
    <t>611131105</t>
  </si>
  <si>
    <t>Podkladní a spojovací vrstva vnitřních omítaných ploch cementový postřik nanášený ručně celoplošně schodišťových konstrukcí</t>
  </si>
  <si>
    <t>-1915456401</t>
  </si>
  <si>
    <t>86</t>
  </si>
  <si>
    <t>611311135</t>
  </si>
  <si>
    <t>Potažení vnitřních ploch štukem tloušťky do 3 mm schodišťových konstrukcí stropů, stěn, ramen nebo nosníků</t>
  </si>
  <si>
    <t>308319237</t>
  </si>
  <si>
    <t>87</t>
  </si>
  <si>
    <t>611321115</t>
  </si>
  <si>
    <t>Omítka vápenocementová vnitřních ploch nanášená ručně jednovrstvá, tloušťky do 10 mm hrubá zatřená schodišťových konstrukcí stropů, stěn, ramen nebo nosníků</t>
  </si>
  <si>
    <t>2046215289</t>
  </si>
  <si>
    <t>88</t>
  </si>
  <si>
    <t>611321195</t>
  </si>
  <si>
    <t>Omítka vápenocementová vnitřních ploch nanášená ručně Příplatek k cenám za každých dalších i započatých 5 mm tloušťky omítky přes 10 mm schodišťových konstrukcí</t>
  </si>
  <si>
    <t>2045062069</t>
  </si>
  <si>
    <t>89</t>
  </si>
  <si>
    <t>612131101</t>
  </si>
  <si>
    <t>Podkladní a spojovací vrstva vnitřních omítaných ploch cementový postřik nanášený ručně celoplošně stěn</t>
  </si>
  <si>
    <t>1553070429</t>
  </si>
  <si>
    <t>90</t>
  </si>
  <si>
    <t>612311131</t>
  </si>
  <si>
    <t>Potažení vnitřních ploch štukem tloušťky do 3 mm svislých konstrukcí stěn</t>
  </si>
  <si>
    <t>-294170803</t>
  </si>
  <si>
    <t>91</t>
  </si>
  <si>
    <t>612321111</t>
  </si>
  <si>
    <t>Omítka vápenocementová vnitřních ploch nanášená ručně jednovrstvá, tloušťky do 10 mm hrubá zatřená svislých konstrukcí stěn</t>
  </si>
  <si>
    <t>1857156386</t>
  </si>
  <si>
    <t>92</t>
  </si>
  <si>
    <t>612321191</t>
  </si>
  <si>
    <t>Omítka vápenocementová vnitřních ploch nanášená ručně Příplatek k cenám za každých dalších i započatých 5 mm tloušťky omítky přes 10 mm stěn</t>
  </si>
  <si>
    <t>-914449171</t>
  </si>
  <si>
    <t>93</t>
  </si>
  <si>
    <t>612325302</t>
  </si>
  <si>
    <t>Vápenocementová omítka ostění nebo nadpraží štuková</t>
  </si>
  <si>
    <t>-1285036888</t>
  </si>
  <si>
    <t>94</t>
  </si>
  <si>
    <t>-2036500491</t>
  </si>
  <si>
    <t>95</t>
  </si>
  <si>
    <t>59051470</t>
  </si>
  <si>
    <t>lišta rohová Al 22/22 mm perforovaná</t>
  </si>
  <si>
    <t>772087807</t>
  </si>
  <si>
    <t>96</t>
  </si>
  <si>
    <t>943422385</t>
  </si>
  <si>
    <t>97</t>
  </si>
  <si>
    <t>-375525799</t>
  </si>
  <si>
    <t>98</t>
  </si>
  <si>
    <t>-768866645</t>
  </si>
  <si>
    <t>Podlahy a podlahové konstrukce</t>
  </si>
  <si>
    <t>99</t>
  </si>
  <si>
    <t>632441223</t>
  </si>
  <si>
    <t>Potěr anhydritový samonivelační litý tř. C 30, tl. přes 35 do 40 mm</t>
  </si>
  <si>
    <t>1643192512</t>
  </si>
  <si>
    <t>100</t>
  </si>
  <si>
    <t>632450124</t>
  </si>
  <si>
    <t>Potěr cementový vyrovnávací ze suchých směsí v pásu o průměrné (střední) tl. přes 40 do 50 mm</t>
  </si>
  <si>
    <t>-1423627887</t>
  </si>
  <si>
    <t>101</t>
  </si>
  <si>
    <t>631351101</t>
  </si>
  <si>
    <t>Bednění v podlahách rýh a hran zřízení</t>
  </si>
  <si>
    <t>-1546482299</t>
  </si>
  <si>
    <t>102</t>
  </si>
  <si>
    <t>631351102</t>
  </si>
  <si>
    <t>Bednění v podlahách rýh a hran odstranění</t>
  </si>
  <si>
    <t>-578243850</t>
  </si>
  <si>
    <t>103</t>
  </si>
  <si>
    <t>632481213</t>
  </si>
  <si>
    <t>Separační vrstva k oddělení podlahových vrstev z polyetylénové fólie</t>
  </si>
  <si>
    <t>145601349</t>
  </si>
  <si>
    <t>104</t>
  </si>
  <si>
    <t>634112113</t>
  </si>
  <si>
    <t>Obvodová dilatace mezi stěnou a mazaninou nebo potěrem podlahovým páskem z pěnového PE tl. do 10 mm, výšky 80 mm</t>
  </si>
  <si>
    <t>-817870951</t>
  </si>
  <si>
    <t>Osazování výplní otvorů</t>
  </si>
  <si>
    <t>105</t>
  </si>
  <si>
    <t>642942111</t>
  </si>
  <si>
    <t>Osazování zárubní nebo rámů kovových dveřních lisovaných nebo z úhelníků bez dveřních křídel na cementovou maltu, plochy otvoru do 2,5 m2</t>
  </si>
  <si>
    <t>983709503</t>
  </si>
  <si>
    <t>106</t>
  </si>
  <si>
    <t>55331102</t>
  </si>
  <si>
    <t>zárubeň ocelová pro běžné zdění hranatý profil 95 700 levá,pravá</t>
  </si>
  <si>
    <t>1796481861</t>
  </si>
  <si>
    <t>107</t>
  </si>
  <si>
    <t>55331104</t>
  </si>
  <si>
    <t>zárubeň ocelová pro běžné zdění hranatý profil 95 800 levá,pravá</t>
  </si>
  <si>
    <t>-294216732</t>
  </si>
  <si>
    <t>108</t>
  </si>
  <si>
    <t>642945111</t>
  </si>
  <si>
    <t>Osazování ocelových zárubní protipožárních nebo protiplynových dveří do vynechaného otvoru, s obetonováním, dveří jednokřídlových do 2,5 m2</t>
  </si>
  <si>
    <t>-456070604</t>
  </si>
  <si>
    <t>109</t>
  </si>
  <si>
    <t>55331104-1R</t>
  </si>
  <si>
    <t>zárubeň ocelová pro běžné zdění hranatý profil 95 700,800,900 L/P - protipožární</t>
  </si>
  <si>
    <t>ceníková cena</t>
  </si>
  <si>
    <t>-1671709830</t>
  </si>
  <si>
    <t>Ostatní konstrukce a práce, bourání</t>
  </si>
  <si>
    <t>110</t>
  </si>
  <si>
    <t>952901111</t>
  </si>
  <si>
    <t>Vyčištění budov nebo objektů před předáním do užívání budov bytové nebo občanské výstavby, světlé výšky podlaží do 4 m</t>
  </si>
  <si>
    <t>870379883</t>
  </si>
  <si>
    <t>111</t>
  </si>
  <si>
    <t>953991111</t>
  </si>
  <si>
    <t>Dodání a osazení hmoždinek včetně vyvrtání otvorů (s dodáním hmot) ve stěnách do zdiva z cihel nebo měkkého kamene, vnější profil hmoždinky 6 až 8 mm</t>
  </si>
  <si>
    <t>1187985804</t>
  </si>
  <si>
    <t>112</t>
  </si>
  <si>
    <t>973031325</t>
  </si>
  <si>
    <t>Vysekání výklenků nebo kapes ve zdivu z cihel na maltu vápennou nebo vápenocementovou kapes, plochy do 0,10 m2, hl. do 300 mm</t>
  </si>
  <si>
    <t>-2119214651</t>
  </si>
  <si>
    <t>113</t>
  </si>
  <si>
    <t>974032167</t>
  </si>
  <si>
    <t>Vysekání rýh ve stěnách nebo příčkách z dutých cihel, tvárnic, desek z dutých cihel nebo tvárnic do hl. 150 mm a šířky do 300 mm</t>
  </si>
  <si>
    <t>1849480049</t>
  </si>
  <si>
    <t>114</t>
  </si>
  <si>
    <t>977131112</t>
  </si>
  <si>
    <t>Vrty příklepovými vrtáky do cihelného zdiva nebo prostého betonu průměru 10 mm</t>
  </si>
  <si>
    <t>328105661</t>
  </si>
  <si>
    <t>Lešení a stavební výtahy</t>
  </si>
  <si>
    <t>115</t>
  </si>
  <si>
    <t>941111121</t>
  </si>
  <si>
    <t>Montáž lešení řadového trubkového lehkého pracovního s podlahami s provozním zatížením tř. 3 do 200 kg/m2 šířky tř. W09 přes 0,9 do 1,2 m, výšky do 10 m</t>
  </si>
  <si>
    <t>64324919</t>
  </si>
  <si>
    <t>116</t>
  </si>
  <si>
    <t>941111221</t>
  </si>
  <si>
    <t>Montáž lešení řadového trubkového lehkého pracovního s podlahami s provozním zatížením tř. 3 do 200 kg/m2 Příplatek za první a každý další den použití lešení k ceně -1121</t>
  </si>
  <si>
    <t>1262456668</t>
  </si>
  <si>
    <t>117</t>
  </si>
  <si>
    <t>941111821</t>
  </si>
  <si>
    <t>Demontáž lešení řadového trubkového lehkého pracovního s podlahami s provozním zatížením tř. 3 do 200 kg/m2 šířky tř. W09 přes 0,9 do 1,2 m, výšky do 10 m</t>
  </si>
  <si>
    <t>1562500788</t>
  </si>
  <si>
    <t>118</t>
  </si>
  <si>
    <t>949101111</t>
  </si>
  <si>
    <t>Lešení pomocné pracovní pro objekty pozemních staveb pro zatížení do 150 kg/m2, o výšce lešeňové podlahy do 1,9 m</t>
  </si>
  <si>
    <t>64912855</t>
  </si>
  <si>
    <t>998</t>
  </si>
  <si>
    <t>Přesun hmot</t>
  </si>
  <si>
    <t>119</t>
  </si>
  <si>
    <t>998011002</t>
  </si>
  <si>
    <t>Přesun hmot pro budovy občanské výstavby, bydlení, výrobu a služby s nosnou svislou konstrukcí zděnou z cihel, tvárnic nebo kamene vodorovná dopravní vzdálenost do 100 m pro budovy výšky přes 6 do 12 m</t>
  </si>
  <si>
    <t>1753824513</t>
  </si>
  <si>
    <t>PSV</t>
  </si>
  <si>
    <t>Práce a dodávky PSV</t>
  </si>
  <si>
    <t>711</t>
  </si>
  <si>
    <t>Izolace proti vodě, vlhkosti a plynům</t>
  </si>
  <si>
    <t>120</t>
  </si>
  <si>
    <t>711_01 - 1R</t>
  </si>
  <si>
    <t>D+M kanalizační těsnící manžety s bitumenovým límcem pro DN 110</t>
  </si>
  <si>
    <t>ks</t>
  </si>
  <si>
    <t>-2123529634</t>
  </si>
  <si>
    <t>121</t>
  </si>
  <si>
    <t>711_02 - 1R</t>
  </si>
  <si>
    <t>D+M vodovodní těsnící manžety s bitumenovým límcem pro DN 32</t>
  </si>
  <si>
    <t>-1455664249</t>
  </si>
  <si>
    <t>122</t>
  </si>
  <si>
    <t>711111002</t>
  </si>
  <si>
    <t>Provedení izolace proti zemní vlhkosti natěradly a tmely za studena na ploše vodorovné V nátěrem lakem asfaltovým</t>
  </si>
  <si>
    <t>-1912651136</t>
  </si>
  <si>
    <t>123</t>
  </si>
  <si>
    <t>711111051</t>
  </si>
  <si>
    <t>Provedení izolace proti zemní vlhkosti natěradly a tmely za studena na ploše vodorovné V dvojnásobným nátěrem tekutou elastickou hydroizolací</t>
  </si>
  <si>
    <t>140497136</t>
  </si>
  <si>
    <t>124</t>
  </si>
  <si>
    <t>711112051</t>
  </si>
  <si>
    <t>Provedení izolace proti zemní vlhkosti natěradly a tmely za studena na ploše svislé S dvojnásobným nátěrem tekutou elastickou hydroizolací</t>
  </si>
  <si>
    <t>127552340</t>
  </si>
  <si>
    <t>125</t>
  </si>
  <si>
    <t>24617150-1R</t>
  </si>
  <si>
    <t>jednosložková hydroizolační nátěrová hmota na disperzní bázi</t>
  </si>
  <si>
    <t>kg</t>
  </si>
  <si>
    <t>1290907306</t>
  </si>
  <si>
    <t>126</t>
  </si>
  <si>
    <t>711112002</t>
  </si>
  <si>
    <t>Provedení izolace proti zemní vlhkosti natěradly a tmely za studena na ploše svislé S nátěrem lakem asfaltovým</t>
  </si>
  <si>
    <t>1060720121</t>
  </si>
  <si>
    <t>127</t>
  </si>
  <si>
    <t>11163150</t>
  </si>
  <si>
    <t>lak penetrační asfaltový</t>
  </si>
  <si>
    <t>-1258861711</t>
  </si>
  <si>
    <t>128</t>
  </si>
  <si>
    <t>711141559</t>
  </si>
  <si>
    <t>Provedení izolace proti zemní vlhkosti pásy přitavením NAIP na ploše vodorovné V</t>
  </si>
  <si>
    <t>1119986385</t>
  </si>
  <si>
    <t>129</t>
  </si>
  <si>
    <t>711142559</t>
  </si>
  <si>
    <t>Provedení izolace proti zemní vlhkosti pásy přitavením NAIP na ploše svislé S</t>
  </si>
  <si>
    <t>1600849306</t>
  </si>
  <si>
    <t>130</t>
  </si>
  <si>
    <t>62853004</t>
  </si>
  <si>
    <t>pás asfaltový natavitelný modifikovaný SBS tl 4,0mm s vložkou ze skleněné tkaniny a spalitelnou PE fólií nebo jemnozrnný minerálním posypem na horním povrchu</t>
  </si>
  <si>
    <t>-701512978</t>
  </si>
  <si>
    <t>131</t>
  </si>
  <si>
    <t>711161112</t>
  </si>
  <si>
    <t>Izolace proti zemní vlhkosti a beztlakové vodě nopovými fóliemi na ploše vodorovné V vrstva ochranná, odvětrávací a drenážní výška nopku 8,0 mm, tl. fólie do 0,6 mm</t>
  </si>
  <si>
    <t>831200790</t>
  </si>
  <si>
    <t>132</t>
  </si>
  <si>
    <t>711199102</t>
  </si>
  <si>
    <t>Provedení izolace proti zemní vlhkosti hydroizolační stěrkou doplňků vodotěsné těsnící pásky pro vnější a vnitřní roh</t>
  </si>
  <si>
    <t>-1927060272</t>
  </si>
  <si>
    <t>133</t>
  </si>
  <si>
    <t>28355020-1R</t>
  </si>
  <si>
    <t>těsnicí pásky - např. weber.BE 14</t>
  </si>
  <si>
    <t>370347167</t>
  </si>
  <si>
    <t>134</t>
  </si>
  <si>
    <t>998711202</t>
  </si>
  <si>
    <t>Přesun hmot pro izolace proti vodě, vlhkosti a plynům stanovený procentní sazbou (%) z ceny vodorovná dopravní vzdálenost do 50 m v objektech výšky přes 6 do 12 m</t>
  </si>
  <si>
    <t>%</t>
  </si>
  <si>
    <t>269634880</t>
  </si>
  <si>
    <t>712</t>
  </si>
  <si>
    <t>Povlakové krytiny</t>
  </si>
  <si>
    <t>135</t>
  </si>
  <si>
    <t>712_R01</t>
  </si>
  <si>
    <t xml:space="preserve">D+M komínku pro odvětrání kanalizace na střeše pro potrubí DN 110 mm s integrovanou PVC manžetou </t>
  </si>
  <si>
    <t>1979260076</t>
  </si>
  <si>
    <t>136</t>
  </si>
  <si>
    <t>712_R02</t>
  </si>
  <si>
    <t xml:space="preserve">D+M prostupu parozábranou na střeše pro potrubí DN 110 mm s integrovanou bitumenovou manžetou </t>
  </si>
  <si>
    <t>-1148905542</t>
  </si>
  <si>
    <t>137</t>
  </si>
  <si>
    <t>712_R03</t>
  </si>
  <si>
    <t xml:space="preserve">D+M prostupu střešní folií mPVC na střeše pro potrubí DN 110 mm s integrovanou PVC manžetou </t>
  </si>
  <si>
    <t>1936251224</t>
  </si>
  <si>
    <t>138</t>
  </si>
  <si>
    <t>712311101</t>
  </si>
  <si>
    <t>Provedení povlakové krytiny střech plochých do 10° natěradly a tmely za studena nátěrem lakem penetračním nebo asfaltovým</t>
  </si>
  <si>
    <t>818788971</t>
  </si>
  <si>
    <t>139</t>
  </si>
  <si>
    <t>-1986277495</t>
  </si>
  <si>
    <t>140</t>
  </si>
  <si>
    <t>712341559</t>
  </si>
  <si>
    <t>Provedení povlakové krytiny střech plochých do 10° pásy přitavením NAIP v plné ploše</t>
  </si>
  <si>
    <t>477290481</t>
  </si>
  <si>
    <t>141</t>
  </si>
  <si>
    <t>2066196672</t>
  </si>
  <si>
    <t>142</t>
  </si>
  <si>
    <t>712361705</t>
  </si>
  <si>
    <t>Provedení povlakové krytiny střech plochých do 10° fólií lepená se svařovanými spoji</t>
  </si>
  <si>
    <t>1507701799</t>
  </si>
  <si>
    <t>143</t>
  </si>
  <si>
    <t>28322041</t>
  </si>
  <si>
    <t>fólie hydroizolační střešní mPVC mechanicky kotvená tl 1,5mm barevná</t>
  </si>
  <si>
    <t>-818781773</t>
  </si>
  <si>
    <t>144</t>
  </si>
  <si>
    <t>28322006</t>
  </si>
  <si>
    <t>zálivka šedá pro střešní fólie mPVC</t>
  </si>
  <si>
    <t>-835098076</t>
  </si>
  <si>
    <t>145</t>
  </si>
  <si>
    <t>712363352</t>
  </si>
  <si>
    <t>Povlakové krytiny střech plochých do 10° z tvarovaných poplastovaných lišt pro mPVC vnitřní koutová lišta rš 100 mm</t>
  </si>
  <si>
    <t>-892013112</t>
  </si>
  <si>
    <t>146</t>
  </si>
  <si>
    <t>712363353</t>
  </si>
  <si>
    <t>Povlakové krytiny střech plochých do 10° z tvarovaných poplastovaných lišt pro mPVC vnější koutová lišta rš 100 mm</t>
  </si>
  <si>
    <t>-1355835193</t>
  </si>
  <si>
    <t>147</t>
  </si>
  <si>
    <t>712363355</t>
  </si>
  <si>
    <t>Povlakové krytiny střech plochých do 10° z tvarovaných poplastovaných lišt pro mPVC okapnice rš 150 mm</t>
  </si>
  <si>
    <t>-1359644505</t>
  </si>
  <si>
    <t>148</t>
  </si>
  <si>
    <t>712391171</t>
  </si>
  <si>
    <t>Provedení povlakové krytiny střech plochých do 10° -ostatní práce provedení vrstvy textilní podkladní</t>
  </si>
  <si>
    <t>1669887495</t>
  </si>
  <si>
    <t>149</t>
  </si>
  <si>
    <t>69311172</t>
  </si>
  <si>
    <t>geotextilie PP s ÚV stabilizací 300g/m2</t>
  </si>
  <si>
    <t>1796534957</t>
  </si>
  <si>
    <t>150</t>
  </si>
  <si>
    <t>712391176</t>
  </si>
  <si>
    <t>Provedení povlakové krytiny střech plochých do 10° -ostatní práce připevnění izolace kotvícími terči</t>
  </si>
  <si>
    <t>-831656808</t>
  </si>
  <si>
    <t>151</t>
  </si>
  <si>
    <t>7120000-1R</t>
  </si>
  <si>
    <t>kotvící terč - teleskop R45x325mm + šroub TI-T25 - 6,3x160mm</t>
  </si>
  <si>
    <t>1188237774</t>
  </si>
  <si>
    <t>152</t>
  </si>
  <si>
    <t>998712202</t>
  </si>
  <si>
    <t>Přesun hmot pro povlakové krytiny stanovený procentní sazbou (%) z ceny vodorovná dopravní vzdálenost do 50 m v objektech výšky přes 6 do 12 m</t>
  </si>
  <si>
    <t>-938367381</t>
  </si>
  <si>
    <t>713</t>
  </si>
  <si>
    <t>Izolace tepelné</t>
  </si>
  <si>
    <t>153</t>
  </si>
  <si>
    <t>713121111</t>
  </si>
  <si>
    <t>Montáž tepelné izolace podlah rohožemi, pásy, deskami, dílci, bloky (izolační materiál ve specifikaci) kladenými volně jednovrstvá</t>
  </si>
  <si>
    <t>1131614685</t>
  </si>
  <si>
    <t>154</t>
  </si>
  <si>
    <t>28375673</t>
  </si>
  <si>
    <t>deska pro kročejový útlum tl 30mm</t>
  </si>
  <si>
    <t>-556829278</t>
  </si>
  <si>
    <t>155</t>
  </si>
  <si>
    <t>713121121</t>
  </si>
  <si>
    <t>Montáž tepelné izolace podlah rohožemi, pásy, deskami, dílci, bloky (izolační materiál ve specifikaci) kladenými volně dvouvrstvá</t>
  </si>
  <si>
    <t>-486939737</t>
  </si>
  <si>
    <t>156</t>
  </si>
  <si>
    <t>28376075-1R</t>
  </si>
  <si>
    <t>podlahový polystyren EPS Grey 100 - tl. 80mm, λD = 0,031 (W·m-1·K-1)</t>
  </si>
  <si>
    <t>-1258646379</t>
  </si>
  <si>
    <t>157</t>
  </si>
  <si>
    <t>713141151</t>
  </si>
  <si>
    <t>Montáž tepelné izolace střech plochých rohožemi, pásy, deskami, dílci, bloky (izolační materiál ve specifikaci) kladenými volně jednovrstvá</t>
  </si>
  <si>
    <t>-99324972</t>
  </si>
  <si>
    <t>158</t>
  </si>
  <si>
    <t>28376075-2R</t>
  </si>
  <si>
    <t>střešní polystyren EPS Grey 100 - tl. 120mm, λD = 0,031 (W·m-1·K-1)</t>
  </si>
  <si>
    <t>30489205</t>
  </si>
  <si>
    <t>159</t>
  </si>
  <si>
    <t>713141311</t>
  </si>
  <si>
    <t>Montáž tepelné izolace střech plochých spádovými klíny v ploše kladenými volně</t>
  </si>
  <si>
    <t>-346879240</t>
  </si>
  <si>
    <t>160</t>
  </si>
  <si>
    <t>28376141-1R</t>
  </si>
  <si>
    <t>klín izolační z pěnového polystyrenu EPS 100 grey - spádový</t>
  </si>
  <si>
    <t>1750066716</t>
  </si>
  <si>
    <t>161</t>
  </si>
  <si>
    <t>998713202</t>
  </si>
  <si>
    <t>Přesun hmot pro izolace tepelné stanovený procentní sazbou (%) z ceny vodorovná dopravní vzdálenost do 50 m v objektech výšky přes 6 do 12 m</t>
  </si>
  <si>
    <t>715962886</t>
  </si>
  <si>
    <t>721</t>
  </si>
  <si>
    <t>Zdravotechnika - vnitřní kanalizace</t>
  </si>
  <si>
    <t>162</t>
  </si>
  <si>
    <t>721242115</t>
  </si>
  <si>
    <t>Lapače střešních splavenin polypropylenové (PP) s kulovým kloubem na odtoku DN 110</t>
  </si>
  <si>
    <t>1698922514</t>
  </si>
  <si>
    <t>163</t>
  </si>
  <si>
    <t>998721202</t>
  </si>
  <si>
    <t>Přesun hmot pro vnitřní kanalizace stanovený procentní sazbou (%) z ceny vodorovná dopravní vzdálenost do 50 m v objektech výšky přes 6 do 12 m</t>
  </si>
  <si>
    <t>1073836889</t>
  </si>
  <si>
    <t>727</t>
  </si>
  <si>
    <t>Zdravotechnika - požární ochrana</t>
  </si>
  <si>
    <t>164</t>
  </si>
  <si>
    <t>722254126</t>
  </si>
  <si>
    <t>Požární příslušenství a armatury hydrantové skříně vnitřní s výzbrojí C 52 (s hydrantovým nástavcem a klíčem, polyesterová hadice)</t>
  </si>
  <si>
    <t>soubor</t>
  </si>
  <si>
    <t>403050818</t>
  </si>
  <si>
    <t>165</t>
  </si>
  <si>
    <t>727121107</t>
  </si>
  <si>
    <t>Protipožární ochranné manžety z jedné strany dělící konstrukce požární odolnost EI 90 D 110</t>
  </si>
  <si>
    <t>-1448537650</t>
  </si>
  <si>
    <t>166</t>
  </si>
  <si>
    <t>727121109</t>
  </si>
  <si>
    <t>Protipožární ochranné manžety z jedné strany dělící konstrukce požární odolnost EI 90 D 160</t>
  </si>
  <si>
    <t>-1087524509</t>
  </si>
  <si>
    <t>167</t>
  </si>
  <si>
    <t>728_01</t>
  </si>
  <si>
    <t>D+M PHP - práškový hasící přístroj 21A/113B</t>
  </si>
  <si>
    <t>obvyklá cena</t>
  </si>
  <si>
    <t>667240895</t>
  </si>
  <si>
    <t>168</t>
  </si>
  <si>
    <t>728_02</t>
  </si>
  <si>
    <t>D+M autonomního kouřového hlásiče včetně elektro zapojení</t>
  </si>
  <si>
    <t>1640652303</t>
  </si>
  <si>
    <t>169</t>
  </si>
  <si>
    <t>728_03</t>
  </si>
  <si>
    <t>D+M Nouzového osvětlení včetně elektro zapojení</t>
  </si>
  <si>
    <t>-2060734461</t>
  </si>
  <si>
    <t>170</t>
  </si>
  <si>
    <t>728_04</t>
  </si>
  <si>
    <t>D+M požárního značení pomocí výztražných a oznamovacích tabulek</t>
  </si>
  <si>
    <t>soub</t>
  </si>
  <si>
    <t>883284716</t>
  </si>
  <si>
    <t>762</t>
  </si>
  <si>
    <t>Konstrukce tesařské</t>
  </si>
  <si>
    <t>171</t>
  </si>
  <si>
    <t>762341670</t>
  </si>
  <si>
    <t>Bednění a laťování montáž bednění štítových okapových říms, krajnic, závětrných prken a žaluzií ve spádu nebo rovnoběžně s okapem z desek dřevotřískových nebo dřevoštěpkových na sraz</t>
  </si>
  <si>
    <t>-1030174381</t>
  </si>
  <si>
    <t>172</t>
  </si>
  <si>
    <t>60726250</t>
  </si>
  <si>
    <t>deska dřevoštěpková OSB 3 ostrá hrana nebroušená tl 25mm</t>
  </si>
  <si>
    <t>-679634891</t>
  </si>
  <si>
    <t>173</t>
  </si>
  <si>
    <t>762395000</t>
  </si>
  <si>
    <t>Spojovací prostředky krovů, bednění a laťování, nadstřešních konstrukcí svory, prkna, hřebíky, pásová ocel, vruty</t>
  </si>
  <si>
    <t>451722630</t>
  </si>
  <si>
    <t>174</t>
  </si>
  <si>
    <t>998762202</t>
  </si>
  <si>
    <t>Přesun hmot pro konstrukce tesařské stanovený procentní sazbou (%) z ceny vodorovná dopravní vzdálenost do 50 m v objektech výšky přes 6 do 12 m</t>
  </si>
  <si>
    <t>1658154559</t>
  </si>
  <si>
    <t>763</t>
  </si>
  <si>
    <t>Konstrukce suché výstavby</t>
  </si>
  <si>
    <t>175</t>
  </si>
  <si>
    <t>763131414</t>
  </si>
  <si>
    <t>Podhled ze sádrokartonových desek dvouvrstvá zavěšená spodní konstrukce z ocelových profilů CD, UD jednoduše opláštěná deskou standardní A, tl. 15 mm, bez TI</t>
  </si>
  <si>
    <t>-746969687</t>
  </si>
  <si>
    <t>176</t>
  </si>
  <si>
    <t>763131714</t>
  </si>
  <si>
    <t>Podhled ze sádrokartonových desek ostatní práce a konstrukce na podhledech ze sádrokartonových desek základní penetrační nátěr</t>
  </si>
  <si>
    <t>-517411216</t>
  </si>
  <si>
    <t>177</t>
  </si>
  <si>
    <t>998763402</t>
  </si>
  <si>
    <t>Přesun hmot pro konstrukce montované z desek stanovený procentní sazbou (%) z ceny vodorovná dopravní vzdálenost do 50 m v objektech výšky přes 6 do 12 m</t>
  </si>
  <si>
    <t>-1110762598</t>
  </si>
  <si>
    <t>764</t>
  </si>
  <si>
    <t>Konstrukce klempířské</t>
  </si>
  <si>
    <t>178</t>
  </si>
  <si>
    <t>764212634</t>
  </si>
  <si>
    <t>Oplechování střešních prvků z pozinkovaného plechu s povrchovou úpravou štítu závětrnou lištou rš 330 mm</t>
  </si>
  <si>
    <t>-1342380189</t>
  </si>
  <si>
    <t>179</t>
  </si>
  <si>
    <t>764216644</t>
  </si>
  <si>
    <t>Oplechování parapetů z pozinkovaného plechu s povrchovou úpravou rovných celoplošně lepené, bez rohů rš 330 mm</t>
  </si>
  <si>
    <t>-565023025</t>
  </si>
  <si>
    <t>180</t>
  </si>
  <si>
    <t>764511602</t>
  </si>
  <si>
    <t>Žlab podokapní z pozinkovaného plechu s povrchovou úpravou včetně háků a čel půlkruhový rš 330 mm</t>
  </si>
  <si>
    <t>2099786894</t>
  </si>
  <si>
    <t>181</t>
  </si>
  <si>
    <t>764511642</t>
  </si>
  <si>
    <t>Žlab podokapní z pozinkovaného plechu s povrchovou úpravou včetně háků a čel kotlík oválný (trychtýřový), rš žlabu/průměr svodu 330/100 mm</t>
  </si>
  <si>
    <t>-1791278199</t>
  </si>
  <si>
    <t>182</t>
  </si>
  <si>
    <t>764518622</t>
  </si>
  <si>
    <t>Svod z pozinkovaného plechu s upraveným povrchem včetně objímek, kolen a odskoků kruhový, průměru 100 mm</t>
  </si>
  <si>
    <t>1229214260</t>
  </si>
  <si>
    <t>183</t>
  </si>
  <si>
    <t>998764202</t>
  </si>
  <si>
    <t>Přesun hmot pro konstrukce klempířské stanovený procentní sazbou (%) z ceny vodorovná dopravní vzdálenost do 50 m v objektech výšky přes 6 do 12 m</t>
  </si>
  <si>
    <t>-819188428</t>
  </si>
  <si>
    <t>766</t>
  </si>
  <si>
    <t>Konstrukce truhlářské</t>
  </si>
  <si>
    <t>184</t>
  </si>
  <si>
    <t>766412221</t>
  </si>
  <si>
    <t>Montáž obložení stěn plochy přes 1 m2 palubkami na pero a drážku modřínovými, šířky přes 40 do 60 mm</t>
  </si>
  <si>
    <t>1084221123</t>
  </si>
  <si>
    <t>185</t>
  </si>
  <si>
    <t>766M01-1R</t>
  </si>
  <si>
    <t>dřevěný fasádní profil kosý Romb - sibiřský modřín - tl. 22 mm, 3 typy šířek</t>
  </si>
  <si>
    <t>929559635</t>
  </si>
  <si>
    <t>186</t>
  </si>
  <si>
    <t>766417211</t>
  </si>
  <si>
    <t>Montáž obložení stěn rošt podkladový</t>
  </si>
  <si>
    <t>-682391701</t>
  </si>
  <si>
    <t>187</t>
  </si>
  <si>
    <t>766M02-1R</t>
  </si>
  <si>
    <t>modřínový hranol - sibiřský modřín - 28x45 mm</t>
  </si>
  <si>
    <t>mb</t>
  </si>
  <si>
    <t>-383296020</t>
  </si>
  <si>
    <t>188</t>
  </si>
  <si>
    <t>766492100</t>
  </si>
  <si>
    <t>Ostatní práce při obkládání montáž dřevěného obložení ostění</t>
  </si>
  <si>
    <t>-1922919640</t>
  </si>
  <si>
    <t>189</t>
  </si>
  <si>
    <t>844094387</t>
  </si>
  <si>
    <t>190</t>
  </si>
  <si>
    <t>762495000</t>
  </si>
  <si>
    <t>Spojovací prostředky olištování spár, obložení stropů, střešních podhledů a stěn hřebíky, vruty</t>
  </si>
  <si>
    <t>-2106090249</t>
  </si>
  <si>
    <t>191</t>
  </si>
  <si>
    <t>766622131</t>
  </si>
  <si>
    <t>Montáž oken plastových včetně montáže rámu plochy přes 1 m2 otevíravých do zdiva, výšky do 1,5 m</t>
  </si>
  <si>
    <t>28249410</t>
  </si>
  <si>
    <t>192</t>
  </si>
  <si>
    <t>766okno 01</t>
  </si>
  <si>
    <t>-1775532320</t>
  </si>
  <si>
    <t>193</t>
  </si>
  <si>
    <t>766622132</t>
  </si>
  <si>
    <t>Montáž oken plastových včetně montáže rámu plochy přes 1 m2 otevíravých do zdiva, výšky přes 1,5 do 2,5 m</t>
  </si>
  <si>
    <t>-317256774</t>
  </si>
  <si>
    <t>194</t>
  </si>
  <si>
    <t>766okno 03</t>
  </si>
  <si>
    <t>688220041</t>
  </si>
  <si>
    <t>195</t>
  </si>
  <si>
    <t>766622216</t>
  </si>
  <si>
    <t>Montáž oken plastových plochy do 1 m2 včetně montáže rámu otevíravých do zdiva</t>
  </si>
  <si>
    <t>1974318732</t>
  </si>
  <si>
    <t>196</t>
  </si>
  <si>
    <t>766okno 02</t>
  </si>
  <si>
    <t>1951485061</t>
  </si>
  <si>
    <t>197</t>
  </si>
  <si>
    <t>766629513</t>
  </si>
  <si>
    <t>Montáž oken dřevěných Příplatek k cenám za tepelnou izolaci mezi ostěním a rámem okna při rovném ostění, s perlinkou, připojovací spára tl. do 20 mm</t>
  </si>
  <si>
    <t>292789180</t>
  </si>
  <si>
    <t>198</t>
  </si>
  <si>
    <t>766660001</t>
  </si>
  <si>
    <t>Montáž dveřních křídel dřevěných nebo plastových otevíravých do ocelové zárubně povrchově upravených jednokřídlových, šířky do 800 mm</t>
  </si>
  <si>
    <t>1695809809</t>
  </si>
  <si>
    <t>199</t>
  </si>
  <si>
    <t>61162932</t>
  </si>
  <si>
    <t>dveře vnitřní hladké laminované světlý plné 1křídlé 700x1970mm dub, výplň voština</t>
  </si>
  <si>
    <t>-874228041</t>
  </si>
  <si>
    <t>200</t>
  </si>
  <si>
    <t>61162960</t>
  </si>
  <si>
    <t>dveře vnitřní hladké laminované světlý sklo 2/3 1křídlé 800x1970mm dub, výplň voština</t>
  </si>
  <si>
    <t>1376381985</t>
  </si>
  <si>
    <t>201</t>
  </si>
  <si>
    <t>766660021</t>
  </si>
  <si>
    <t>Montáž dveřních křídel dřevěných nebo plastových otevíravých do ocelové zárubně protipožárních jednokřídlových, šířky do 800 mm</t>
  </si>
  <si>
    <t>1080323249</t>
  </si>
  <si>
    <t>202</t>
  </si>
  <si>
    <t>61165609</t>
  </si>
  <si>
    <t>dveře vnitřní požárně odolné CPL fólie EI (EW) 30 D3 1křídlové 700x1970mm</t>
  </si>
  <si>
    <t>-302198392</t>
  </si>
  <si>
    <t>203</t>
  </si>
  <si>
    <t>61165610</t>
  </si>
  <si>
    <t>dveře vnitřní požárně odolné CPL fólie EI (EW) 30 D3 1křídlové 800x1970mm</t>
  </si>
  <si>
    <t>-992177100</t>
  </si>
  <si>
    <t>204</t>
  </si>
  <si>
    <t>61165611</t>
  </si>
  <si>
    <t>dveře vnitřní požárně odolné CPL fólie EI (EW) 30 D3 1křídlové 900x1970mm</t>
  </si>
  <si>
    <t>-731626696</t>
  </si>
  <si>
    <t>205</t>
  </si>
  <si>
    <t>766660431</t>
  </si>
  <si>
    <t>Montáž dveřních křídel dřevěných nebo plastových vchodových dveří včetně rámu do zdiva jednokřídlových s pevně zasklenými bočními díly</t>
  </si>
  <si>
    <t>118241282</t>
  </si>
  <si>
    <t>206</t>
  </si>
  <si>
    <t>766okno 04</t>
  </si>
  <si>
    <t>plastové vstupní dveře jednokřídlé + boční pevný světlík, 2000x2265 mm, izolační trojsko, bílá oboustranná barva</t>
  </si>
  <si>
    <t>836079166</t>
  </si>
  <si>
    <t>207</t>
  </si>
  <si>
    <t>766660716</t>
  </si>
  <si>
    <t>Montáž dveřních doplňků samozavírače na zárubeň dřevěnou</t>
  </si>
  <si>
    <t>1697879156</t>
  </si>
  <si>
    <t>208</t>
  </si>
  <si>
    <t>54917265</t>
  </si>
  <si>
    <t>samozavírač dveří hydraulický K214 č.14 zlatá bronz</t>
  </si>
  <si>
    <t>-1049335118</t>
  </si>
  <si>
    <t>209</t>
  </si>
  <si>
    <t>766660728</t>
  </si>
  <si>
    <t>Montáž dveřních doplňků dveřního kování interiérového zámku</t>
  </si>
  <si>
    <t>645094620</t>
  </si>
  <si>
    <t>210</t>
  </si>
  <si>
    <t>766660729</t>
  </si>
  <si>
    <t>Montáž dveřních doplňků dveřního kování interiérového štítku s klikou</t>
  </si>
  <si>
    <t>-889693352</t>
  </si>
  <si>
    <t>211</t>
  </si>
  <si>
    <t>54914622</t>
  </si>
  <si>
    <t>kování dveřní vrchní klika včetně štítu a montážního materiálu BB 72 matný nikl</t>
  </si>
  <si>
    <t>1572284042</t>
  </si>
  <si>
    <t>212</t>
  </si>
  <si>
    <t>766660731</t>
  </si>
  <si>
    <t>Montáž dveřních doplňků dveřního kování bezpečnostního zámku</t>
  </si>
  <si>
    <t>2121838325</t>
  </si>
  <si>
    <t>213</t>
  </si>
  <si>
    <t>766660733</t>
  </si>
  <si>
    <t>Montáž dveřních doplňků dveřního kování bezpečnostního štítku s klikou</t>
  </si>
  <si>
    <t>987509348</t>
  </si>
  <si>
    <t>214</t>
  </si>
  <si>
    <t>54914630</t>
  </si>
  <si>
    <t>kování dveřní vrchní kování bezpečnostní včetně štítu PZ 72 klika-madlo P nerez-klika Tipa</t>
  </si>
  <si>
    <t>2131423762</t>
  </si>
  <si>
    <t>215</t>
  </si>
  <si>
    <t>766694111</t>
  </si>
  <si>
    <t>Montáž ostatních truhlářských konstrukcí parapetních desek dřevěných nebo plastových šířky do 300 mm, délky do 1000 mm</t>
  </si>
  <si>
    <t>1626818858</t>
  </si>
  <si>
    <t>216</t>
  </si>
  <si>
    <t>766694113</t>
  </si>
  <si>
    <t>Montáž ostatních truhlářských konstrukcí parapetních desek dřevěných nebo plastových šířky do 300 mm, délky přes 1600 do 2600 mm</t>
  </si>
  <si>
    <t>-868003205</t>
  </si>
  <si>
    <t>217</t>
  </si>
  <si>
    <t>60794102</t>
  </si>
  <si>
    <t>deska parapetní dřevotřísková vnitřní 260x1000mm</t>
  </si>
  <si>
    <t>-109312374</t>
  </si>
  <si>
    <t>218</t>
  </si>
  <si>
    <t>766695212</t>
  </si>
  <si>
    <t>Montáž ostatních truhlářských konstrukcí prahů dveří jednokřídlových, šířky do 100 mm</t>
  </si>
  <si>
    <t>2034641004</t>
  </si>
  <si>
    <t>219</t>
  </si>
  <si>
    <t>61187416</t>
  </si>
  <si>
    <t>práh dveřní dřevěný bukový tl 20mm dl 920mm š 100mm</t>
  </si>
  <si>
    <t>1714153355</t>
  </si>
  <si>
    <t>220</t>
  </si>
  <si>
    <t>61187396</t>
  </si>
  <si>
    <t>práh dveřní dřevěný bukový tl 20mm dl 820mm š 100mm</t>
  </si>
  <si>
    <t>11962322</t>
  </si>
  <si>
    <t>221</t>
  </si>
  <si>
    <t>61187376</t>
  </si>
  <si>
    <t>práh dveřní dřevěný bukový tl 20mm dl 720mm š 100mm</t>
  </si>
  <si>
    <t>-1584382484</t>
  </si>
  <si>
    <t>222</t>
  </si>
  <si>
    <t>766_01-R1</t>
  </si>
  <si>
    <t>D+M poštovní schránky zabudované do dveří</t>
  </si>
  <si>
    <t>-2061331468</t>
  </si>
  <si>
    <t>223</t>
  </si>
  <si>
    <t>998766202</t>
  </si>
  <si>
    <t>Přesun hmot pro konstrukce truhlářské stanovený procentní sazbou (%) z ceny vodorovná dopravní vzdálenost do 50 m v objektech výšky přes 6 do 12 m</t>
  </si>
  <si>
    <t>-1927264888</t>
  </si>
  <si>
    <t>767</t>
  </si>
  <si>
    <t>Konstrukce zámečnické</t>
  </si>
  <si>
    <t>224</t>
  </si>
  <si>
    <t>767220520</t>
  </si>
  <si>
    <t>Montáž schodišťového zábradlí z profilové oceli na ocelovou konstrukci, hmotnosti 1 m zábradlí přes 20 do 40 kg</t>
  </si>
  <si>
    <t>-469228846</t>
  </si>
  <si>
    <t>225</t>
  </si>
  <si>
    <t>7670001 - 1R</t>
  </si>
  <si>
    <t>kovové zábradlí prutové - svislé, vzdálenost svislých prutů 11cm, výška 1,2m, povrchová úprava komaxit</t>
  </si>
  <si>
    <t>393531812</t>
  </si>
  <si>
    <t>226</t>
  </si>
  <si>
    <t>998767202</t>
  </si>
  <si>
    <t>Přesun hmot pro zámečnické konstrukce stanovený procentní sazbou (%) z ceny vodorovná dopravní vzdálenost do 50 m v objektech výšky přes 6 do 12 m</t>
  </si>
  <si>
    <t>72283041</t>
  </si>
  <si>
    <t>771</t>
  </si>
  <si>
    <t>Podlahy z dlaždic</t>
  </si>
  <si>
    <t>227</t>
  </si>
  <si>
    <t>771274113</t>
  </si>
  <si>
    <t>Montáž obkladů schodišť z dlaždic keramických lepených flexibilním lepidlem stupnic hladkých, šířky přes 250 do 300 mm</t>
  </si>
  <si>
    <t>1495895100</t>
  </si>
  <si>
    <t>228</t>
  </si>
  <si>
    <t>771274232</t>
  </si>
  <si>
    <t>Montáž obkladů schodišť z dlaždic keramických lepených flexibilním lepidlem podstupnic hladkých, výšky přes 150 do 200 mm</t>
  </si>
  <si>
    <t>252203900</t>
  </si>
  <si>
    <t>229</t>
  </si>
  <si>
    <t>771474112</t>
  </si>
  <si>
    <t>Montáž soklů z dlaždic keramických lepených flexibilním lepidlem rovných, výšky přes 65 do 90 mm</t>
  </si>
  <si>
    <t>70003094</t>
  </si>
  <si>
    <t>230</t>
  </si>
  <si>
    <t>771474132</t>
  </si>
  <si>
    <t>Montáž soklů z dlaždic keramických lepených flexibilním lepidlem schodišťových stupňovitých, výšky přes 65 do 90 mm</t>
  </si>
  <si>
    <t>61692798</t>
  </si>
  <si>
    <t>231</t>
  </si>
  <si>
    <t>59761009</t>
  </si>
  <si>
    <t>sokl-dlažba keramická slinutá hladká do interiéru i exteriéru 600x95mm</t>
  </si>
  <si>
    <t>-1019427454</t>
  </si>
  <si>
    <t>232</t>
  </si>
  <si>
    <t>771574113</t>
  </si>
  <si>
    <t>Montáž podlah z dlaždic keramických lepených flexibilním lepidlem maloformátových hladkých přes 12 do 19 ks/m2</t>
  </si>
  <si>
    <t>809895392</t>
  </si>
  <si>
    <t>233</t>
  </si>
  <si>
    <t>59761003</t>
  </si>
  <si>
    <t>dlažba keramická hutná hladká do interiéru přes 9 do 12 ks/m2</t>
  </si>
  <si>
    <t>1726265449</t>
  </si>
  <si>
    <t>234</t>
  </si>
  <si>
    <t>59761011</t>
  </si>
  <si>
    <t>dlažba keramická slinutá hladká do interiéru i exteriéru do 9ks/m2</t>
  </si>
  <si>
    <t>-701601065</t>
  </si>
  <si>
    <t>235</t>
  </si>
  <si>
    <t>771591111</t>
  </si>
  <si>
    <t>Příprava podkladu před provedením dlažby nátěr penetrační na podlahu</t>
  </si>
  <si>
    <t>685673721</t>
  </si>
  <si>
    <t>236</t>
  </si>
  <si>
    <t>771591115</t>
  </si>
  <si>
    <t>Podlahy - dokončovací práce spárování silikonem</t>
  </si>
  <si>
    <t>2048330407</t>
  </si>
  <si>
    <t>237</t>
  </si>
  <si>
    <t>771591172</t>
  </si>
  <si>
    <t>Příprava podkladu před provedením dlažby montáž profilu ukončujícího profilu pro schodové hrany</t>
  </si>
  <si>
    <t>-604454950</t>
  </si>
  <si>
    <t>238</t>
  </si>
  <si>
    <t>59054140</t>
  </si>
  <si>
    <t>profil schodový protiskluzový ušlechtilá ocel V2A R10 V6 2x1000mm</t>
  </si>
  <si>
    <t>-1337566476</t>
  </si>
  <si>
    <t>239</t>
  </si>
  <si>
    <t>998771202</t>
  </si>
  <si>
    <t>Přesun hmot pro podlahy z dlaždic stanovený procentní sazbou (%) z ceny vodorovná dopravní vzdálenost do 50 m v objektech výšky přes 6 do 12 m</t>
  </si>
  <si>
    <t>-1271045207</t>
  </si>
  <si>
    <t>776</t>
  </si>
  <si>
    <t>Podlahy povlakové</t>
  </si>
  <si>
    <t>240</t>
  </si>
  <si>
    <t>776111111</t>
  </si>
  <si>
    <t>Příprava podkladu broušení podlah nového podkladu anhydritového</t>
  </si>
  <si>
    <t>-424630914</t>
  </si>
  <si>
    <t>241</t>
  </si>
  <si>
    <t>776111311</t>
  </si>
  <si>
    <t>Příprava podkladu vysátí podlah</t>
  </si>
  <si>
    <t>98091153</t>
  </si>
  <si>
    <t>242</t>
  </si>
  <si>
    <t>776121111</t>
  </si>
  <si>
    <t>Příprava podkladu penetrace vodou ředitelná na savý podklad (válečkováním) ředěná v poměru 1:3 podlah</t>
  </si>
  <si>
    <t>2118977017</t>
  </si>
  <si>
    <t>243</t>
  </si>
  <si>
    <t>776141112</t>
  </si>
  <si>
    <t>Příprava podkladu vyrovnání samonivelační stěrkou podlah min.pevnosti 20 MPa, tloušťky přes 3 do 5 mm</t>
  </si>
  <si>
    <t>5948646</t>
  </si>
  <si>
    <t>244</t>
  </si>
  <si>
    <t>776221111</t>
  </si>
  <si>
    <t>Montáž podlahovin z PVC lepením standardním lepidlem z pásů standardních</t>
  </si>
  <si>
    <t>1700645833</t>
  </si>
  <si>
    <t>245</t>
  </si>
  <si>
    <t>28412100</t>
  </si>
  <si>
    <t>PVC vinylová vrstvená š 2/3/4m, tl 3,2mm, nášlapná vrstva 0,35mm</t>
  </si>
  <si>
    <t>492323078</t>
  </si>
  <si>
    <t>246</t>
  </si>
  <si>
    <t>776411111</t>
  </si>
  <si>
    <t>Montáž soklíků lepením obvodových, výšky do 80 mm</t>
  </si>
  <si>
    <t>-1748925712</t>
  </si>
  <si>
    <t>247</t>
  </si>
  <si>
    <t>28411009</t>
  </si>
  <si>
    <t>lišta soklová PVC 18x80mm</t>
  </si>
  <si>
    <t>1569327693</t>
  </si>
  <si>
    <t>248</t>
  </si>
  <si>
    <t>776421312</t>
  </si>
  <si>
    <t>Montáž lišt přechodových šroubovaných</t>
  </si>
  <si>
    <t>250541246</t>
  </si>
  <si>
    <t>249</t>
  </si>
  <si>
    <t>55343115</t>
  </si>
  <si>
    <t>profil přechodový Al narážecí 30mm dub, buk, javor, třešeň</t>
  </si>
  <si>
    <t>90524796</t>
  </si>
  <si>
    <t>250</t>
  </si>
  <si>
    <t>998776202</t>
  </si>
  <si>
    <t>Přesun hmot pro podlahy povlakové stanovený procentní sazbou (%) z ceny vodorovná dopravní vzdálenost do 50 m v objektech výšky přes 6 do 12 m</t>
  </si>
  <si>
    <t>120218270</t>
  </si>
  <si>
    <t>781</t>
  </si>
  <si>
    <t>Dokončovací práce - obklady</t>
  </si>
  <si>
    <t>251</t>
  </si>
  <si>
    <t>781474113</t>
  </si>
  <si>
    <t>Montáž obkladů vnitřních stěn z dlaždic keramických lepených flexibilním lepidlem maloformátových hladkých přes 12 do 19 ks/m2</t>
  </si>
  <si>
    <t>-1038718739</t>
  </si>
  <si>
    <t>252</t>
  </si>
  <si>
    <t>59761071</t>
  </si>
  <si>
    <t>obklad keramický hladký přes 12 do 19ks/m2</t>
  </si>
  <si>
    <t>-280837245</t>
  </si>
  <si>
    <t>253</t>
  </si>
  <si>
    <t>781494511</t>
  </si>
  <si>
    <t>Obklad - dokončující práce profily ukončovací lepené flexibilním lepidlem ukončovací</t>
  </si>
  <si>
    <t>557947155</t>
  </si>
  <si>
    <t>254</t>
  </si>
  <si>
    <t>781495111</t>
  </si>
  <si>
    <t>Příprava podkladu před provedením obkladu nátěr penetrační na stěnu</t>
  </si>
  <si>
    <t>-1566162452</t>
  </si>
  <si>
    <t>255</t>
  </si>
  <si>
    <t>781495115</t>
  </si>
  <si>
    <t>Obklad - dokončující práce ostatní práce spárování silikonem</t>
  </si>
  <si>
    <t>1038644812</t>
  </si>
  <si>
    <t>256</t>
  </si>
  <si>
    <t>998781202</t>
  </si>
  <si>
    <t>Přesun hmot pro obklady keramické stanovený procentní sazbou (%) z ceny vodorovná dopravní vzdálenost do 50 m v objektech výšky přes 6 do 12 m</t>
  </si>
  <si>
    <t>-970899912</t>
  </si>
  <si>
    <t>783</t>
  </si>
  <si>
    <t>Dokončovací práce - nátěry</t>
  </si>
  <si>
    <t>257</t>
  </si>
  <si>
    <t>783118101</t>
  </si>
  <si>
    <t>Lazurovací nátěr truhlářských konstrukcí jednonásobný syntetický</t>
  </si>
  <si>
    <t>-147049792</t>
  </si>
  <si>
    <t>258</t>
  </si>
  <si>
    <t>783317101</t>
  </si>
  <si>
    <t>Krycí nátěr (email) zámečnických konstrukcí jednonásobný syntetický standardní</t>
  </si>
  <si>
    <t>1295436103</t>
  </si>
  <si>
    <t>259</t>
  </si>
  <si>
    <t>783422101</t>
  </si>
  <si>
    <t>Tmelení klempířských konstrukcí šířky spáry do 2 mm, tmelem silikonovým</t>
  </si>
  <si>
    <t>978553855</t>
  </si>
  <si>
    <t>784</t>
  </si>
  <si>
    <t>Dokončovací práce - malby a tapety</t>
  </si>
  <si>
    <t>260</t>
  </si>
  <si>
    <t>784181101</t>
  </si>
  <si>
    <t>Penetrace podkladu jednonásobná základní akrylátová v místnostech výšky do 3,80 m</t>
  </si>
  <si>
    <t>-1439033562</t>
  </si>
  <si>
    <t>261</t>
  </si>
  <si>
    <t>784221101</t>
  </si>
  <si>
    <t>Malby z malířských směsí otěruvzdorných za sucha dvojnásobné, bílé za sucha otěruvzdorné dobře v místnostech výšky do 3,80 m</t>
  </si>
  <si>
    <t>768415987</t>
  </si>
  <si>
    <t>SO01 - 02.1 - Elektro - silnoproud</t>
  </si>
  <si>
    <t xml:space="preserve">    6 - Úpravy povrchů, podlahy a osazování výplní</t>
  </si>
  <si>
    <t xml:space="preserve">    997 - Přesun sutě</t>
  </si>
  <si>
    <t xml:space="preserve">    741 - Elektroinstalace - silnoproud</t>
  </si>
  <si>
    <t>Úpravy povrchů, podlahy a osazování výplní</t>
  </si>
  <si>
    <t>612135101</t>
  </si>
  <si>
    <t>Hrubá výplň rýh maltou jakékoli šířky rýhy ve stěnách</t>
  </si>
  <si>
    <t>-2042297217</t>
  </si>
  <si>
    <t>971033231</t>
  </si>
  <si>
    <t>Vybourání otvorů ve zdivu základovém nebo nadzákladovém z cihel, tvárnic, příčkovek z cihel pálených na maltu vápennou nebo vápenocementovou plochy do 0,0225 m2, tl. do 150 mm</t>
  </si>
  <si>
    <t>1671892411</t>
  </si>
  <si>
    <t>971033241</t>
  </si>
  <si>
    <t>Vybourání otvorů ve zdivu základovém nebo nadzákladovém z cihel, tvárnic, příčkovek z cihel pálených na maltu vápennou nebo vápenocementovou plochy do 0,0225 m2, tl. do 300 mm</t>
  </si>
  <si>
    <t>1100015555</t>
  </si>
  <si>
    <t>971033251</t>
  </si>
  <si>
    <t>Vybourání otvorů ve zdivu základovém nebo nadzákladovém z cihel, tvárnic, příčkovek z cihel pálených na maltu vápennou nebo vápenocementovou plochy do 0,0225 m2, tl. do 450 mm</t>
  </si>
  <si>
    <t>284154936</t>
  </si>
  <si>
    <t>973031344</t>
  </si>
  <si>
    <t>Vysekání výklenků nebo kapes ve zdivu z cihel na maltu vápennou nebo vápenocementovou kapes, plochy do 0,25 m2, hl. do 150 mm</t>
  </si>
  <si>
    <t>-602982718</t>
  </si>
  <si>
    <t>973031614</t>
  </si>
  <si>
    <t>Vysekání výklenků nebo kapes ve zdivu z cihel na maltu vápennou nebo vápenocementovou kapes pro špalíky a krabice, velikosti do 50x50x50 mm</t>
  </si>
  <si>
    <t>-599089344</t>
  </si>
  <si>
    <t>974031121</t>
  </si>
  <si>
    <t>Vysekání rýh ve zdivu cihelném na maltu vápennou nebo vápenocementovou do hl. 30 mm a šířky do 30 mm</t>
  </si>
  <si>
    <t>1641335481</t>
  </si>
  <si>
    <t>997</t>
  </si>
  <si>
    <t>Přesun sutě</t>
  </si>
  <si>
    <t>997002611</t>
  </si>
  <si>
    <t>Nakládání suti a vybouraných hmot na dopravní prostředek pro vodorovné přemístění</t>
  </si>
  <si>
    <t>-1328267267</t>
  </si>
  <si>
    <t>997013213</t>
  </si>
  <si>
    <t>Vnitrostaveništní doprava suti a vybouraných hmot vodorovně do 50 m svisle ručně (nošením po schodech) pro budovy a haly výšky přes 9 do 12 m</t>
  </si>
  <si>
    <t>364239310</t>
  </si>
  <si>
    <t>997013501</t>
  </si>
  <si>
    <t>Odvoz suti a vybouraných hmot na skládku nebo meziskládku se složením, na vzdálenost do 1 km</t>
  </si>
  <si>
    <t>88219239</t>
  </si>
  <si>
    <t>997013509</t>
  </si>
  <si>
    <t>Odvoz suti a vybouraných hmot na skládku nebo meziskládku se složením, na vzdálenost Příplatek k ceně za každý další i započatý 1 km přes 1 km</t>
  </si>
  <si>
    <t>-1973123369</t>
  </si>
  <si>
    <t>12</t>
  </si>
  <si>
    <t>997013831</t>
  </si>
  <si>
    <t>Poplatek za uložení stavebního odpadu na skládce (skládkovné) směsného stavebního a demoličního zatříděného do Katalogu odpadů pod kódem 170 904</t>
  </si>
  <si>
    <t>1043399083</t>
  </si>
  <si>
    <t>998018002</t>
  </si>
  <si>
    <t>Přesun hmot pro budovy občanské výstavby, bydlení, výrobu a služby ruční - bez užití mechanizace vodorovná dopravní vzdálenost do 100 m pro budovy s jakoukoliv nosnou konstrukcí výšky přes 6 do 12 m</t>
  </si>
  <si>
    <t>1105677476</t>
  </si>
  <si>
    <t>741</t>
  </si>
  <si>
    <t>Elektroinstalace - silnoproud</t>
  </si>
  <si>
    <t>741110061</t>
  </si>
  <si>
    <t>Montáž trubek elektroinstalačních s nasunutím nebo našroubováním do krabic plastových ohebných, uložených pod omítku, vnější Ø přes 11 do 23 mm</t>
  </si>
  <si>
    <t>-2060150209</t>
  </si>
  <si>
    <t>345710620</t>
  </si>
  <si>
    <t>trubka elektroinstalační ohebná z PVC (ČSN)2316</t>
  </si>
  <si>
    <t>-1601519660</t>
  </si>
  <si>
    <t>741110062</t>
  </si>
  <si>
    <t>Montáž trubek elektroinstalačních s nasunutím nebo našroubováním do krabic plastových ohebných, uložených pod omítku, vnější Ø přes 23 do 35 mm</t>
  </si>
  <si>
    <t>1798867204</t>
  </si>
  <si>
    <t>17</t>
  </si>
  <si>
    <t>345710630</t>
  </si>
  <si>
    <t>trubka elektroinstalační ohebná z PVC (ČSN) 2323</t>
  </si>
  <si>
    <t>1577790146</t>
  </si>
  <si>
    <t>741110443</t>
  </si>
  <si>
    <t>Montáž hadic ochranných s nasunutím do krabic pryžových, uložených volně, vnitřní Ø přes 63 do 100 mm</t>
  </si>
  <si>
    <t>1134459818</t>
  </si>
  <si>
    <t>19</t>
  </si>
  <si>
    <t>345713530</t>
  </si>
  <si>
    <t>trubka elektroinstalační ohebná dvouplášťová korugovaná D 61/75 mm, HDPE+LDPE</t>
  </si>
  <si>
    <t>1784058305</t>
  </si>
  <si>
    <t>741112061</t>
  </si>
  <si>
    <t>Montáž krabic elektroinstalačních bez napojení na trubky a lišty, demontáže a montáže víčka a přístroje přístrojových zapuštěných plastových kruhových</t>
  </si>
  <si>
    <t>1815202441</t>
  </si>
  <si>
    <t>345715110</t>
  </si>
  <si>
    <t>krabice přístrojová instalační 500 V, D 69 mm x 30mm</t>
  </si>
  <si>
    <t>-562558042</t>
  </si>
  <si>
    <t>741112101</t>
  </si>
  <si>
    <t>Montáž krabic elektroinstalačních bez napojení na trubky a lišty, demontáže a montáže víčka a přístroje rozvodek se zapojením vodičů na svorkovnici zapuštěných plastových kruhových</t>
  </si>
  <si>
    <t>-1689049626</t>
  </si>
  <si>
    <t>345715210</t>
  </si>
  <si>
    <t>krabice univerzální rozvodná z PH s víčkem a svorkovnicí krabicovou šroubovací s vodiči 12x4mm2 D 73,5mm x 43mm</t>
  </si>
  <si>
    <t>-230022058</t>
  </si>
  <si>
    <t>741130001</t>
  </si>
  <si>
    <t>Ukončení vodičů izolovaných s označením a zapojením v rozváděči nebo na přístroji, průřezu žíly do 2,5 mm2</t>
  </si>
  <si>
    <t>-582605744</t>
  </si>
  <si>
    <t>741130003</t>
  </si>
  <si>
    <t>Ukončení vodičů izolovaných s označením a zapojením v rozváděči nebo na přístroji, průřezu žíly do 4 mm2</t>
  </si>
  <si>
    <t>1322589993</t>
  </si>
  <si>
    <t>741130008</t>
  </si>
  <si>
    <t>Ukončení vodičů izolovaných s označením a zapojením v rozváděči nebo na přístroji, průřezu žíly do 35 mm2</t>
  </si>
  <si>
    <t>-1437110480</t>
  </si>
  <si>
    <t>210110031</t>
  </si>
  <si>
    <t>Montáž zapuštěný vypínač nn jednopólový bezšroubové připojení</t>
  </si>
  <si>
    <t>1599835926</t>
  </si>
  <si>
    <t>345355150</t>
  </si>
  <si>
    <t>spínač jednopólový 10A bílý, slonová kost</t>
  </si>
  <si>
    <t>272848247</t>
  </si>
  <si>
    <t>741310231</t>
  </si>
  <si>
    <t>Montáž spínačů jedno nebo dvoupólových polozapuštěných nebo zapuštěných se zapojením vodičů šroubové připojení, pro prostředí normální přepínačů, řazení 5-sériových</t>
  </si>
  <si>
    <t>597718339</t>
  </si>
  <si>
    <t>345355750</t>
  </si>
  <si>
    <t>spínač řazení 5 10A bílý, slonová kost</t>
  </si>
  <si>
    <t>793920106</t>
  </si>
  <si>
    <t>741310233</t>
  </si>
  <si>
    <t>Montáž spínačů jedno nebo dvoupólových polozapuštěných nebo zapuštěných se zapojením vodičů šroubové připojení, pro prostředí normální přepínačů, řazení 6-střídavých</t>
  </si>
  <si>
    <t>-29515200</t>
  </si>
  <si>
    <t>345355550</t>
  </si>
  <si>
    <t>přepínač střídavý řazení 6 10A bílý, slonová kost</t>
  </si>
  <si>
    <t>1137781262</t>
  </si>
  <si>
    <t>741311021</t>
  </si>
  <si>
    <t>Montáž spínačů speciálních se zapojením vodičů sporákových přípojek s doutnavkou</t>
  </si>
  <si>
    <t>-1247765378</t>
  </si>
  <si>
    <t>345363980</t>
  </si>
  <si>
    <t>spínač páčkový 25A zapuštěnámontáž se signální doutnavkou 39563-23C</t>
  </si>
  <si>
    <t>-1267835095</t>
  </si>
  <si>
    <t>741313041</t>
  </si>
  <si>
    <t>Montáž zásuvek domovních se zapojením vodičů šroubové připojení polozapuštěných nebo zapuštěných 10/16 A, provedení 2P + PE</t>
  </si>
  <si>
    <t>-1644814105</t>
  </si>
  <si>
    <t>345551030</t>
  </si>
  <si>
    <t>zásuvka 1násobná 16A bílý, slonová kost</t>
  </si>
  <si>
    <t>1876386486</t>
  </si>
  <si>
    <t>741313234</t>
  </si>
  <si>
    <t>Montáž zásuvek průmyslových se zapojením vodičů nástěnných, provedení IP 44 2P+PE dvojnásobná 16 A</t>
  </si>
  <si>
    <t>448756839</t>
  </si>
  <si>
    <t>345551230</t>
  </si>
  <si>
    <t>zásuvka 2násobná 16A bílá, slonová kost</t>
  </si>
  <si>
    <t>1842213333</t>
  </si>
  <si>
    <t>741320042</t>
  </si>
  <si>
    <t>Montáž pojistek se zapojením vodičů pojistkových částí patron nožových</t>
  </si>
  <si>
    <t>16217308</t>
  </si>
  <si>
    <t>358254200</t>
  </si>
  <si>
    <t>pojistka nožová výkonová 80A provedení normální charakteristika aM</t>
  </si>
  <si>
    <t>1239985990</t>
  </si>
  <si>
    <t>741210401</t>
  </si>
  <si>
    <t>Montáž rozváděčů nebo krabic nevýbušných bez zapojení vodičů hmotnosti do 5 kg</t>
  </si>
  <si>
    <t>-2006342183</t>
  </si>
  <si>
    <t>741210405</t>
  </si>
  <si>
    <t>Montáž rozváděčů nebo krabic nevýbušných bez zapojení vodičů hmotnosti do 50 kg</t>
  </si>
  <si>
    <t>349077529</t>
  </si>
  <si>
    <t>741370002</t>
  </si>
  <si>
    <t>Montáž svítidel žárovkových se zapojením vodičů bytových nebo společenských místností stropních přisazených 1 zdroj se sklem</t>
  </si>
  <si>
    <t>2093578735</t>
  </si>
  <si>
    <t>741370032</t>
  </si>
  <si>
    <t>Montáž svítidel žárovkových se zapojením vodičů bytových nebo společenských místností nástěnných přisazených 1 zdroj se sklem</t>
  </si>
  <si>
    <t>-662976471</t>
  </si>
  <si>
    <t>741370034</t>
  </si>
  <si>
    <t>Montáž svítidel žárovkových se zapojením vodičů bytových nebo společenských místností nástěnných přisazených 2 zdroje nouzové</t>
  </si>
  <si>
    <t>-1604595570</t>
  </si>
  <si>
    <t>741810002</t>
  </si>
  <si>
    <t>Zkoušky a prohlídky elektrických rozvodů a zařízení celková prohlídka a vyhotovení revizní zprávy pro objem montážních prací přes 100 do 500 tis. Kč</t>
  </si>
  <si>
    <t>121532853</t>
  </si>
  <si>
    <t>741122011</t>
  </si>
  <si>
    <t>Montáž kabelů měděných bez ukončení uložených pod omítku plných kulatých (CYKY), počtu a průřezu žil 2x1,5 až 2,5 mm2</t>
  </si>
  <si>
    <t>879438277</t>
  </si>
  <si>
    <t>341110050</t>
  </si>
  <si>
    <t>kabel silový s Cu jádrem 1 kV 2x1,5mm2</t>
  </si>
  <si>
    <t>1793154980</t>
  </si>
  <si>
    <t>741122015</t>
  </si>
  <si>
    <t>Montáž kabelů měděných bez ukončení uložených pod omítku plných kulatých (CYKY), počtu a průřezu žil 3x1,5 mm2</t>
  </si>
  <si>
    <t>633339352</t>
  </si>
  <si>
    <t>341110300</t>
  </si>
  <si>
    <t>kabel silový s Cu jádrem 1 kV 3x1,5mm2</t>
  </si>
  <si>
    <t>892009390</t>
  </si>
  <si>
    <t>51</t>
  </si>
  <si>
    <t>741122016</t>
  </si>
  <si>
    <t>Montáž kabelů měděných bez ukončení uložených pod omítku plných kulatých (CYKY), počtu a průřezu žil 3x2,5 až 6 mm2</t>
  </si>
  <si>
    <t>1985427920</t>
  </si>
  <si>
    <t>341110360</t>
  </si>
  <si>
    <t>kabel silový s Cu jádrem 1 kV 3x2,5mm2</t>
  </si>
  <si>
    <t>-290706919</t>
  </si>
  <si>
    <t>341110420</t>
  </si>
  <si>
    <t>kabel silový s Cu jádrem 1 kV 3x4mm2</t>
  </si>
  <si>
    <t>-2081808638</t>
  </si>
  <si>
    <t>741122031</t>
  </si>
  <si>
    <t>Montáž kabelů měděných bez ukončení uložených pod omítku plných kulatých (CYKY), počtu a průřezu žil 5x1,5 až 2,5 mm2</t>
  </si>
  <si>
    <t>1310986487</t>
  </si>
  <si>
    <t>55</t>
  </si>
  <si>
    <t>341110900</t>
  </si>
  <si>
    <t>kabel silový s Cu jádrem 1 kV 5x1,5mm2</t>
  </si>
  <si>
    <t>-741386235</t>
  </si>
  <si>
    <t>01_Dodávka</t>
  </si>
  <si>
    <t>Elektroměrový rozvaděč RE, typ 1ER6v-25-P pro 6 1f elektroměrů, 1x hl. vypínač + vyp. spoušť + kabel CYKY-J 2x1,5mm2 + tlačítko TOTAL STOP v prosklené krabici, 6x jistič 25/1/B, vydrátování, svorkovnice</t>
  </si>
  <si>
    <t>cena obvyklá</t>
  </si>
  <si>
    <t>262144</t>
  </si>
  <si>
    <t>-138655719</t>
  </si>
  <si>
    <t>02_Dodávka</t>
  </si>
  <si>
    <t>Rozvaděč společných prostor RS - 1x hl. vypínač IS-25A/1, 1x pr.chránič  PF7 25/2/B/0,03, 3x jistič PL7- B16/1, 2x jistič PL7- B10/1, ost. mat. + vystrojení</t>
  </si>
  <si>
    <t>1715180050</t>
  </si>
  <si>
    <t>03_Dodávka</t>
  </si>
  <si>
    <t>Rozvaděč bytový RB - 1x hl. vypínač IS-25A/1, 1x pr.chránič  PF7 25/2/B/0,03, 5x jistič PL7- B16/1, 1x jistič PL7- B10/1, ost. mat. + vystrojení</t>
  </si>
  <si>
    <t>5468467</t>
  </si>
  <si>
    <t>04_Dodávka</t>
  </si>
  <si>
    <t>svítidlo stropní/nástěnné s PIR čidlem - dle výběru investora</t>
  </si>
  <si>
    <t>1562436201</t>
  </si>
  <si>
    <t>05_Dodávka</t>
  </si>
  <si>
    <t>svítidlo stropní/nástěnné bytové - dle výběru investora</t>
  </si>
  <si>
    <t>1044919706</t>
  </si>
  <si>
    <t>06_Dodávka</t>
  </si>
  <si>
    <t>svítidlo netrvalého nouzového osvětlení nástěnné, 9W, 1hod.</t>
  </si>
  <si>
    <t>-1180587718</t>
  </si>
  <si>
    <t>07_Dodávka</t>
  </si>
  <si>
    <t>ost. drobný mat. + práce, ochr. pospojování</t>
  </si>
  <si>
    <t>1325564470</t>
  </si>
  <si>
    <t>998741202</t>
  </si>
  <si>
    <t>Přesun hmot pro silnoproud stanovený procentní sazbou (%) z ceny vodorovná dopravní vzdálenost do 50 m v objektech výšky přes 6 do 12 m</t>
  </si>
  <si>
    <t>-1901386537</t>
  </si>
  <si>
    <t>SO01 - 02.2 - Elektro - hromosvod</t>
  </si>
  <si>
    <t xml:space="preserve">    741.1 - Elektroinstalace - silnoproud - hromosvod</t>
  </si>
  <si>
    <t>741.1</t>
  </si>
  <si>
    <t>Elektroinstalace - silnoproud - hromosvod</t>
  </si>
  <si>
    <t>741410021</t>
  </si>
  <si>
    <t>Montáž uzemňovacího vedení s upevněním, propojením a připojením pomocí svorek v zemi s izolací spojů pásku průřezu do 120 mm2 v městské zástavbě</t>
  </si>
  <si>
    <t>-1586223845</t>
  </si>
  <si>
    <t>35442062</t>
  </si>
  <si>
    <t>pás zemnící 30x4mm FeZn</t>
  </si>
  <si>
    <t>-1498797380</t>
  </si>
  <si>
    <t>741420001</t>
  </si>
  <si>
    <t>Montáž hromosvodného vedení svodových drátů nebo lan s podpěrami, Ø do 10 mm</t>
  </si>
  <si>
    <t>-1889042427</t>
  </si>
  <si>
    <t>35441077</t>
  </si>
  <si>
    <t>drát D 8mm AlMgSi</t>
  </si>
  <si>
    <t>1599061141</t>
  </si>
  <si>
    <t>741420022</t>
  </si>
  <si>
    <t>Montáž hromosvodného vedení svorek se 3 a více šrouby</t>
  </si>
  <si>
    <t>-1394557391</t>
  </si>
  <si>
    <t>35441925</t>
  </si>
  <si>
    <t>svorka zkušební pro lano D 6-12 mm, FeZn</t>
  </si>
  <si>
    <t>648577869</t>
  </si>
  <si>
    <t>35441875</t>
  </si>
  <si>
    <t>svorka křížová pro vodič D 6-10 mm</t>
  </si>
  <si>
    <t>1132608342</t>
  </si>
  <si>
    <t>35441996</t>
  </si>
  <si>
    <t>svorka odbočovací a spojovací pro spojování kruhových a páskových vodičů, FeZn</t>
  </si>
  <si>
    <t>1018701261</t>
  </si>
  <si>
    <t>35441885</t>
  </si>
  <si>
    <t>svorka spojovací pro lano D 8-10 mm</t>
  </si>
  <si>
    <t>-771737990</t>
  </si>
  <si>
    <t>35442004</t>
  </si>
  <si>
    <t>svorka na potrubí 4" - 115mm, FeZn</t>
  </si>
  <si>
    <t>-247716755</t>
  </si>
  <si>
    <t>35442002</t>
  </si>
  <si>
    <t>svorka na potrubí 2" - 61mm, FeZn</t>
  </si>
  <si>
    <t>1744010102</t>
  </si>
  <si>
    <t>35441895</t>
  </si>
  <si>
    <t>svorka připojovací k připojení kovových částí</t>
  </si>
  <si>
    <t>-1333477280</t>
  </si>
  <si>
    <t>35441905</t>
  </si>
  <si>
    <t>svorka připojovací k připojení okapových žlabů</t>
  </si>
  <si>
    <t>-532025528</t>
  </si>
  <si>
    <t>741420051</t>
  </si>
  <si>
    <t>Montáž hromosvodného vedení ochranných prvků úhelníků nebo trubek s držáky do zdiva</t>
  </si>
  <si>
    <t>1163274112</t>
  </si>
  <si>
    <t>35441831</t>
  </si>
  <si>
    <t>úhelník ochranný na ochranu svodu - 2000 mm, FeZn</t>
  </si>
  <si>
    <t>-617993852</t>
  </si>
  <si>
    <t>35441836</t>
  </si>
  <si>
    <t>držák ochranného úhelníku do zdiva, FeZn</t>
  </si>
  <si>
    <t>2105445051</t>
  </si>
  <si>
    <t>741420083</t>
  </si>
  <si>
    <t>Montáž hromosvodného vedení doplňků štítků k označení svodů</t>
  </si>
  <si>
    <t>-192509599</t>
  </si>
  <si>
    <t>35442110</t>
  </si>
  <si>
    <t>štítek plastový -  čísla svodů</t>
  </si>
  <si>
    <t>1742019464</t>
  </si>
  <si>
    <t>741420054</t>
  </si>
  <si>
    <t>Montáž hromosvodného vedení ochranných prvků tvarování prvků</t>
  </si>
  <si>
    <t>47598744</t>
  </si>
  <si>
    <t>741430002</t>
  </si>
  <si>
    <t>Montáž jímacích tyčí délky do 3 m, na konstrukci zděnou</t>
  </si>
  <si>
    <t>1979327098</t>
  </si>
  <si>
    <t>35441128</t>
  </si>
  <si>
    <t>tyč jímací s kovaným hrotem 1500 mm nerez</t>
  </si>
  <si>
    <t>-233876529</t>
  </si>
  <si>
    <t>741440031</t>
  </si>
  <si>
    <t>Montáž zemnicích desek a tyčí s připojením na svodové nebo uzemňovací vedení bez příslušenství tyčí, délky do 2 m</t>
  </si>
  <si>
    <t>-1962454596</t>
  </si>
  <si>
    <t>35442090</t>
  </si>
  <si>
    <t>tyč zemnící 2 m FeZn</t>
  </si>
  <si>
    <t>1308287697</t>
  </si>
  <si>
    <t>741810001</t>
  </si>
  <si>
    <t>Zkoušky a prohlídky elektrických rozvodů a zařízení celková prohlídka a vyhotovení revizní zprávy pro objem montážních prací do 100 tis. Kč</t>
  </si>
  <si>
    <t>-1025879929</t>
  </si>
  <si>
    <t>1976393694</t>
  </si>
  <si>
    <t>SO01 - 02.3 - Elektro - slaboproud</t>
  </si>
  <si>
    <t xml:space="preserve">    742 - Elektroinstalace - slaboproud</t>
  </si>
  <si>
    <t>2145043104</t>
  </si>
  <si>
    <t>-1242440211</t>
  </si>
  <si>
    <t>900568984</t>
  </si>
  <si>
    <t>1162683207</t>
  </si>
  <si>
    <t>972044251</t>
  </si>
  <si>
    <t>Vybourání otvorů ve stropech nebo klenbách z dutých tvárnic bez odstranění podlahy a násypu, plochy do 0,09 m2, tl. přes 100 mm</t>
  </si>
  <si>
    <t>1519891347</t>
  </si>
  <si>
    <t>-1606154405</t>
  </si>
  <si>
    <t>-1221059355</t>
  </si>
  <si>
    <t>624139609</t>
  </si>
  <si>
    <t>1335026139</t>
  </si>
  <si>
    <t>-703642586</t>
  </si>
  <si>
    <t>-1846440623</t>
  </si>
  <si>
    <t>1304526507</t>
  </si>
  <si>
    <t>-1090279255</t>
  </si>
  <si>
    <t>1521718762</t>
  </si>
  <si>
    <t>742</t>
  </si>
  <si>
    <t>Elektroinstalace - slaboproud</t>
  </si>
  <si>
    <t>1598377895</t>
  </si>
  <si>
    <t>-507157777</t>
  </si>
  <si>
    <t>CS ÚRS 2018 01</t>
  </si>
  <si>
    <t>-144819913</t>
  </si>
  <si>
    <t>-2137065063</t>
  </si>
  <si>
    <t>34571511</t>
  </si>
  <si>
    <t>-192046123</t>
  </si>
  <si>
    <t>210190151</t>
  </si>
  <si>
    <t>Montáž rozvaděčů nebo krabic nevýbušných do 5 kg</t>
  </si>
  <si>
    <t>348316826</t>
  </si>
  <si>
    <t>210190155</t>
  </si>
  <si>
    <t>Montáž rozvaděčů nebo krabic nevýbušných do 50 kg</t>
  </si>
  <si>
    <t>287843130</t>
  </si>
  <si>
    <t>01- Dodávka</t>
  </si>
  <si>
    <t>-731719523</t>
  </si>
  <si>
    <t>02- Dodávka</t>
  </si>
  <si>
    <t xml:space="preserve">STA - anténní soustava, zesilovač STA v techn. místnosti, rozvod do všech 10 bytů koaxiálním kabelem (80m) ukončeným zásuvkou STA typ Tango (přístroj 5011-A3303 + rámeček 3901A-B10B + kryt 5011-A3503) </t>
  </si>
  <si>
    <t>-592676420</t>
  </si>
  <si>
    <t>03- Dodávka</t>
  </si>
  <si>
    <t xml:space="preserve">Internet - RACK v techn. místnosti, rozvod do všech 10 bytů + kotelny UTP kabelem cat. 6 (150m) ukončeným zásuvkou RJ45 typ Tango (přístroj RJ45C6U + maska 5014A-A02018B + rámeček 3901A-B10B + kryt RJ45C5U - 5014A-A02018B) </t>
  </si>
  <si>
    <t>355270729</t>
  </si>
  <si>
    <t>04- Dodávka</t>
  </si>
  <si>
    <t>Domovní vrátný - Zvonkové tablo s mikrofonem a reproduktorem u vstupu (10 účastníků), elektrický zámek, kabelový rozvod do každého bytu (100m), telefon s ovládáním el. zámku v bytech</t>
  </si>
  <si>
    <t>144300107</t>
  </si>
  <si>
    <t>05- Dodávka</t>
  </si>
  <si>
    <t>Autonomní kouřové čidlo + montáž</t>
  </si>
  <si>
    <t>-2043657114</t>
  </si>
  <si>
    <t>998742202</t>
  </si>
  <si>
    <t>Přesun hmot pro slaboproud stanovený procentní sazbou (%) z ceny vodorovná dopravní vzdálenost do 50 m v objektech výšky přes 6 do 12 m</t>
  </si>
  <si>
    <t>-489206716</t>
  </si>
  <si>
    <t>SO01 - 06 - VZT</t>
  </si>
  <si>
    <t xml:space="preserve">    751 - Vzduchotechnika</t>
  </si>
  <si>
    <t>9_R1</t>
  </si>
  <si>
    <t>Zednické zatěsnění prostupů VZT potrubí přes stěny včetně materiálu</t>
  </si>
  <si>
    <t>-2004430116</t>
  </si>
  <si>
    <t>977151123</t>
  </si>
  <si>
    <t>Jádrové vrty diamantovými korunkami do stavebních materiálů (železobetonu, betonu, cihel, obkladů, dlažeb, kamene) průměru přes 130 do 150 mm</t>
  </si>
  <si>
    <t>589138487</t>
  </si>
  <si>
    <t>-700259155</t>
  </si>
  <si>
    <t>1788641584</t>
  </si>
  <si>
    <t>777755624</t>
  </si>
  <si>
    <t>2028057224</t>
  </si>
  <si>
    <t>2085615179</t>
  </si>
  <si>
    <t>713463213</t>
  </si>
  <si>
    <t>Montáž izolace tepelné potrubí a ohybů tvarovkami nebo deskami potrubními pouzdry s povrchovou úpravou hliníkovou fólií (izolační materiál ve specifikaci) přelepenými samolepící hliníkovou páskou potrubí jednovrstvá D přes 100 do 150 mm</t>
  </si>
  <si>
    <t>713306548</t>
  </si>
  <si>
    <t>28377084</t>
  </si>
  <si>
    <t>izolace tepelná potrubí z pěnového polyetylenu 134x20 mm</t>
  </si>
  <si>
    <t>1284712697</t>
  </si>
  <si>
    <t>421600218</t>
  </si>
  <si>
    <t>751</t>
  </si>
  <si>
    <t>Vzduchotechnika</t>
  </si>
  <si>
    <t>751111012</t>
  </si>
  <si>
    <t>Montáž ventilátoru axiálního nízkotlakého nástěnného základního, průměru přes 100 do 200 mm</t>
  </si>
  <si>
    <t>-405084205</t>
  </si>
  <si>
    <t>42914120</t>
  </si>
  <si>
    <t>ventilátor axiální stěnový skříň z plastu IP44 35W</t>
  </si>
  <si>
    <t>-306266405</t>
  </si>
  <si>
    <t>751377011</t>
  </si>
  <si>
    <t>Montáž odsávacích stropů, zákrytů odsávacího zákrytu (digestoř) bytového vestavěného</t>
  </si>
  <si>
    <t>738597895</t>
  </si>
  <si>
    <t>751mat751-01</t>
  </si>
  <si>
    <t>podvěsná digestoř vhodná do bytů. 3 rychlosti odsávání, možnost instalace pod kuchyňskou linku, rozměr 47 x 50 cm, DN odtahu 120mm, výkon 320m3/hod</t>
  </si>
  <si>
    <t>1214482763</t>
  </si>
  <si>
    <t>751mat751-11</t>
  </si>
  <si>
    <t>kruhový osový přechod VP 120/125 KPOVG pro napojení potrubí na digestoř</t>
  </si>
  <si>
    <t>-1860791025</t>
  </si>
  <si>
    <t>751398041</t>
  </si>
  <si>
    <t>Montáž ostatních zařízení protidešťové žaluzie nebo žaluziové klapky na kruhové potrubí, průměru do 300 mm</t>
  </si>
  <si>
    <t>-136125618</t>
  </si>
  <si>
    <t>751mat751-12</t>
  </si>
  <si>
    <t>větrací mřížka na fasádu z nerez oceli k napojení na potrubí o průměru 125 mm. Protidešťová stříška proti vlivům počasi. Klapka s těsněním proti pronikání studeného vzduchu a drobných živočichů zvenčí</t>
  </si>
  <si>
    <t>-191351796</t>
  </si>
  <si>
    <t>751525082</t>
  </si>
  <si>
    <t>Montáž potrubí plastového kruhového bez příruby přes 100 do 200 mm</t>
  </si>
  <si>
    <t>1715485562</t>
  </si>
  <si>
    <t>751mat751-02</t>
  </si>
  <si>
    <t>kruhové ventilační potrubí z PVC bez příruby: průměr - 125 mm</t>
  </si>
  <si>
    <t>-212350973</t>
  </si>
  <si>
    <t>751526172</t>
  </si>
  <si>
    <t>Montáž oblouku do plastového potrubí kruhového bez příruby, průměru přes 100 do 200 mm</t>
  </si>
  <si>
    <t>1418834535</t>
  </si>
  <si>
    <t>751mat751-03</t>
  </si>
  <si>
    <t>plastové koleno Ø 125 mm, 90° - ventilační potrubí</t>
  </si>
  <si>
    <t>308987201</t>
  </si>
  <si>
    <t>751526249</t>
  </si>
  <si>
    <t>Montáž kalhotového kusu nebo odbočky jednostranné do plastového potrubí kruhového bez příruby, průměru přes 100 do 200 mm</t>
  </si>
  <si>
    <t>2146135606</t>
  </si>
  <si>
    <t>751mat751-04</t>
  </si>
  <si>
    <t>jednostranná plastová odbočka, tvar T, Ø 125 mm - ventilační potrubí</t>
  </si>
  <si>
    <t>-53696322</t>
  </si>
  <si>
    <t>751526522</t>
  </si>
  <si>
    <t>Montáž spojky do plastového potrubí vnitřní, vnější kruhové bez příruby, průměru přes 100 do 200 mm</t>
  </si>
  <si>
    <t>-377072170</t>
  </si>
  <si>
    <t>751mat751-05</t>
  </si>
  <si>
    <t>spojka (vnitřní) plastového potrubí o Ø 125 mm ventilační potrubí</t>
  </si>
  <si>
    <t>-1922412307</t>
  </si>
  <si>
    <t>751526649</t>
  </si>
  <si>
    <t>Montáž klapky škrtící nebo zpětné do plastového potrubí kruhové bez příruby, průměru přes 100 do 200 mm</t>
  </si>
  <si>
    <t>971439577</t>
  </si>
  <si>
    <t>751mat751-06</t>
  </si>
  <si>
    <t>vzduchotěsná zpětná klapka KZK 125 se silikonovou membránou</t>
  </si>
  <si>
    <t>-1290041810</t>
  </si>
  <si>
    <t>751526649.R1</t>
  </si>
  <si>
    <t>Montáž výpustě kondenzátu</t>
  </si>
  <si>
    <t>858339723</t>
  </si>
  <si>
    <t>751mat751-07</t>
  </si>
  <si>
    <t>výpusť kondenzátu VP 125 KVK</t>
  </si>
  <si>
    <t>669216701</t>
  </si>
  <si>
    <t>751572102</t>
  </si>
  <si>
    <t>Závěs kruhového potrubí pomocí objímky, kotvené do betonu průměru potrubí přes 100 do 200 mm</t>
  </si>
  <si>
    <t>-467445455</t>
  </si>
  <si>
    <t>998751201</t>
  </si>
  <si>
    <t>Přesun hmot pro vzduchotechniku stanovený procentní sazbou (%) z ceny vodorovná dopravní vzdálenost do 50 m v objektech výšky do 12 m</t>
  </si>
  <si>
    <t>-834866793</t>
  </si>
  <si>
    <t>763164541</t>
  </si>
  <si>
    <t>Obklad ze sádrokartonových desek konstrukcí kovových včetně ochranných úhelníků ve tvaru L rozvinuté šíře přes 0,4 do 0,8 m, opláštěný deskou impregnovanou H2, tl. 12,5 mm</t>
  </si>
  <si>
    <t>-1796050231</t>
  </si>
  <si>
    <t>-939229557</t>
  </si>
  <si>
    <t>SO01 - 07 - MaR</t>
  </si>
  <si>
    <t>D1 - Řídící systém</t>
  </si>
  <si>
    <t>D2 - Dodávky polní instrumentace</t>
  </si>
  <si>
    <t>D3 - Rozvaděč MaR RK</t>
  </si>
  <si>
    <t>D4 - Elektromontážní materiál</t>
  </si>
  <si>
    <t>D5 - Montážní práce a služby</t>
  </si>
  <si>
    <t>D6 - Služby k řídícímu systému</t>
  </si>
  <si>
    <t>D1</t>
  </si>
  <si>
    <t>Řídící systém</t>
  </si>
  <si>
    <t>Pol1</t>
  </si>
  <si>
    <t>Řídící systém (dle standardu Siemens, Johnnson controls, Honeywell)</t>
  </si>
  <si>
    <t>kpl</t>
  </si>
  <si>
    <t>Pol2</t>
  </si>
  <si>
    <t>Web server pro dálkový dohled a správu,vizualizace,komunikace LPB</t>
  </si>
  <si>
    <t>Pol3</t>
  </si>
  <si>
    <t>Poruchová signalizace 8DI</t>
  </si>
  <si>
    <t>Pol4</t>
  </si>
  <si>
    <t>GSM SMS modem 16DI</t>
  </si>
  <si>
    <t>D2</t>
  </si>
  <si>
    <t>Dodávky polní instrumentace</t>
  </si>
  <si>
    <t>Pol5</t>
  </si>
  <si>
    <t>Čidlo venkovní teploty</t>
  </si>
  <si>
    <t>Pol6</t>
  </si>
  <si>
    <t>Čidlo příložné</t>
  </si>
  <si>
    <t>Pol7</t>
  </si>
  <si>
    <t>Čidlo kabelové</t>
  </si>
  <si>
    <t>Pol8</t>
  </si>
  <si>
    <t>Detektor úniku plynu</t>
  </si>
  <si>
    <t>Pol9</t>
  </si>
  <si>
    <t>detektor výskytu CO</t>
  </si>
  <si>
    <t>Pol10</t>
  </si>
  <si>
    <t>Napájecí zdroj k detektoru plynu</t>
  </si>
  <si>
    <t>Pol11</t>
  </si>
  <si>
    <t>Regulátor tlaku 40-400 kPa</t>
  </si>
  <si>
    <t>Pol12</t>
  </si>
  <si>
    <t>Termostat prostoru -5až+50°C</t>
  </si>
  <si>
    <t>Pol13</t>
  </si>
  <si>
    <t>Snímač zaplavení prostoru</t>
  </si>
  <si>
    <t>D3</t>
  </si>
  <si>
    <t>Rozvaděč MaR RK</t>
  </si>
  <si>
    <t>Pol14</t>
  </si>
  <si>
    <t>Rozvaděč vč. výzbroje a výroby (viz. prováděcí dokumentace)</t>
  </si>
  <si>
    <t>D4</t>
  </si>
  <si>
    <t>Elektromontážní materiál</t>
  </si>
  <si>
    <t>Pol15</t>
  </si>
  <si>
    <t>zásuvka 230V/16A, IP44</t>
  </si>
  <si>
    <t>Pol16</t>
  </si>
  <si>
    <t>Stop tlačítko v krabici IP55</t>
  </si>
  <si>
    <t>Pol17</t>
  </si>
  <si>
    <t>Kabel CYKY-J 3x1.5</t>
  </si>
  <si>
    <t>Pol18</t>
  </si>
  <si>
    <t>Kabel CYKY-J 3x2.5</t>
  </si>
  <si>
    <t>Pol19</t>
  </si>
  <si>
    <t>Kabel CYSY 4x0,75</t>
  </si>
  <si>
    <t>Pol20</t>
  </si>
  <si>
    <t>Kabel JYTY 2x1</t>
  </si>
  <si>
    <t>Pol21</t>
  </si>
  <si>
    <t>Kabel JYTY 4x1</t>
  </si>
  <si>
    <t>Pol22</t>
  </si>
  <si>
    <t>Vodič HO7V-K 6/zž CYA</t>
  </si>
  <si>
    <t>Pol23</t>
  </si>
  <si>
    <t>Zemnící svorka ZSA 16</t>
  </si>
  <si>
    <t>Pol24</t>
  </si>
  <si>
    <t>Zemnící pásek CU 50*1.5 cm</t>
  </si>
  <si>
    <t>Pol25</t>
  </si>
  <si>
    <t>Elektro žlab Merkur 150x50 vč.příslušenství</t>
  </si>
  <si>
    <t>Pol26</t>
  </si>
  <si>
    <t>Instalační systém Univolt</t>
  </si>
  <si>
    <t>Pol27</t>
  </si>
  <si>
    <t>Ochranná svorkovnice HOP</t>
  </si>
  <si>
    <t>Pol28</t>
  </si>
  <si>
    <t>Drobný montážní materiál pro kotelnu</t>
  </si>
  <si>
    <t>kpl.</t>
  </si>
  <si>
    <t>D5</t>
  </si>
  <si>
    <t>Montážní práce a služby</t>
  </si>
  <si>
    <t>Pol29</t>
  </si>
  <si>
    <t>MTZ kabelů CYKY a JYTY atd.</t>
  </si>
  <si>
    <t>Pol30</t>
  </si>
  <si>
    <t>MTZ vodiče CYA 6/zž, 10/zž</t>
  </si>
  <si>
    <t>Pol31</t>
  </si>
  <si>
    <t>MTZ kabelových tras</t>
  </si>
  <si>
    <t>Pol32</t>
  </si>
  <si>
    <t>MTZ periférií MaR</t>
  </si>
  <si>
    <t>Pol33</t>
  </si>
  <si>
    <t>MTZ čidel</t>
  </si>
  <si>
    <t>Pol34</t>
  </si>
  <si>
    <t>MTZ zapojení servopohonů</t>
  </si>
  <si>
    <t>Pol35</t>
  </si>
  <si>
    <t>MTZ zapojení čerpadel</t>
  </si>
  <si>
    <t>Pol36</t>
  </si>
  <si>
    <t>MTZ zapojení ochranného pospojování</t>
  </si>
  <si>
    <t>Pol37</t>
  </si>
  <si>
    <t>MTZ ochranné svorkovnice HOP</t>
  </si>
  <si>
    <t>Pol38</t>
  </si>
  <si>
    <t>MTZ napájení a ovládání kotlů</t>
  </si>
  <si>
    <t>Pol39</t>
  </si>
  <si>
    <t>Spolupráce s ostaními profesemi</t>
  </si>
  <si>
    <t>hod.</t>
  </si>
  <si>
    <t>Pol40</t>
  </si>
  <si>
    <t>Dokončovací práce elektro a MaR</t>
  </si>
  <si>
    <t>Pol41</t>
  </si>
  <si>
    <t>Drobné stavební přípomoce</t>
  </si>
  <si>
    <t>D6</t>
  </si>
  <si>
    <t>Služby k řídícímu systému</t>
  </si>
  <si>
    <t>Pol42</t>
  </si>
  <si>
    <t>Naprogramování regulátoru</t>
  </si>
  <si>
    <t>Pol43</t>
  </si>
  <si>
    <t>Nastavení dálkového dohledu</t>
  </si>
  <si>
    <t>Pol44</t>
  </si>
  <si>
    <t>Zpracování vizualizace</t>
  </si>
  <si>
    <t>Pol45</t>
  </si>
  <si>
    <t>nastavení GSM modemu</t>
  </si>
  <si>
    <t>Pol46</t>
  </si>
  <si>
    <t>Zkušební provoz</t>
  </si>
  <si>
    <t>Pol47</t>
  </si>
  <si>
    <t>Zaškolení obsluhy</t>
  </si>
  <si>
    <t>Pol48</t>
  </si>
  <si>
    <t>Výchozí revize el.zařízení</t>
  </si>
  <si>
    <t>1577115511</t>
  </si>
  <si>
    <t>1607767808</t>
  </si>
  <si>
    <t>-1132130200</t>
  </si>
  <si>
    <t>-1243884550</t>
  </si>
  <si>
    <t>683632616</t>
  </si>
  <si>
    <t>1492508781</t>
  </si>
  <si>
    <t>1461454834</t>
  </si>
  <si>
    <t>-594144466</t>
  </si>
  <si>
    <t>-152959062</t>
  </si>
  <si>
    <t>-960557912</t>
  </si>
  <si>
    <t>-642694235</t>
  </si>
  <si>
    <t>1902463995</t>
  </si>
  <si>
    <t>SO01 03-1 - ZTI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</si>
  <si>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</si>
  <si>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</si>
  <si>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</si>
  <si>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</si>
  <si>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>-1033828077</t>
  </si>
  <si>
    <t>1150138542</t>
  </si>
  <si>
    <t>284453893</t>
  </si>
  <si>
    <t>175111101</t>
  </si>
  <si>
    <t>Obsypání potrubí ručně sypaninou z vhodných hornin tř. 1 až 4 nebo materiálem připraveným podél výkopu ve vzdálenosti do 3 m od jeho kraje, pro jakoukoliv hloubku výkopu a míru zhutnění bez prohození sypaniny sítem</t>
  </si>
  <si>
    <t>1246641123</t>
  </si>
  <si>
    <t>58341341</t>
  </si>
  <si>
    <t>kamenivo drcené drobné frakce 0/4</t>
  </si>
  <si>
    <t>1812287608</t>
  </si>
  <si>
    <t>-621495110</t>
  </si>
  <si>
    <t>974031132</t>
  </si>
  <si>
    <t>Vysekání rýh ve zdivu cihelném na maltu vápennou nebo vápenocementovou do hl. 50 mm a šířky do 70 mm</t>
  </si>
  <si>
    <t>-1206269789</t>
  </si>
  <si>
    <t>974031164</t>
  </si>
  <si>
    <t>Vysekání rýh ve zdivu cihelném na maltu vápennou nebo vápenocementovou do hl. 150 mm a šířky do 150 mm</t>
  </si>
  <si>
    <t>1547306790</t>
  </si>
  <si>
    <t>488298312</t>
  </si>
  <si>
    <t>-752573692</t>
  </si>
  <si>
    <t>2020809117</t>
  </si>
  <si>
    <t>-1918451602</t>
  </si>
  <si>
    <t>-641771683</t>
  </si>
  <si>
    <t>998_01</t>
  </si>
  <si>
    <t>Vyhotovení předávacích protokolů</t>
  </si>
  <si>
    <t>-124638222</t>
  </si>
  <si>
    <t>620455580</t>
  </si>
  <si>
    <t>721_R01</t>
  </si>
  <si>
    <t>D+M čistící kus HT 75</t>
  </si>
  <si>
    <t>-986208913</t>
  </si>
  <si>
    <t>721_R02</t>
  </si>
  <si>
    <t>D+M čistící kus HT 100</t>
  </si>
  <si>
    <t>-270171498</t>
  </si>
  <si>
    <t>721173401</t>
  </si>
  <si>
    <t>Potrubí z plastových trub PVC SN4 svodné (ležaté) DN 110</t>
  </si>
  <si>
    <t>419677512</t>
  </si>
  <si>
    <t>721173402</t>
  </si>
  <si>
    <t>Potrubí z plastových trub PVC SN4 svodné (ležaté) DN 125</t>
  </si>
  <si>
    <t>-110118896</t>
  </si>
  <si>
    <t>721174024</t>
  </si>
  <si>
    <t>Potrubí z plastových trub polypropylenové odpadní (svislé) DN 75</t>
  </si>
  <si>
    <t>1576403656</t>
  </si>
  <si>
    <t>721174025</t>
  </si>
  <si>
    <t>Potrubí z plastových trub polypropylenové odpadní (svislé) DN 110</t>
  </si>
  <si>
    <t>72225536</t>
  </si>
  <si>
    <t>721174042</t>
  </si>
  <si>
    <t>Potrubí z plastových trub polypropylenové připojovací DN 40</t>
  </si>
  <si>
    <t>756449554</t>
  </si>
  <si>
    <t>721174043</t>
  </si>
  <si>
    <t>Potrubí z plastových trub polypropylenové připojovací DN 50</t>
  </si>
  <si>
    <t>-278931157</t>
  </si>
  <si>
    <t>721174044</t>
  </si>
  <si>
    <t>Potrubí z plastových trub polypropylenové připojovací DN 75</t>
  </si>
  <si>
    <t>393682668</t>
  </si>
  <si>
    <t>721174045</t>
  </si>
  <si>
    <t>Potrubí z plastových trub polypropylenové připojovací DN 110</t>
  </si>
  <si>
    <t>-149426233</t>
  </si>
  <si>
    <t>721174063</t>
  </si>
  <si>
    <t>Potrubí z plastových trub polypropylenové větrací DN 110</t>
  </si>
  <si>
    <t>1213267030</t>
  </si>
  <si>
    <t>721194104</t>
  </si>
  <si>
    <t>Vyměření přípojek na potrubí vyvedení a upevnění odpadních výpustek DN 40</t>
  </si>
  <si>
    <t>329772437</t>
  </si>
  <si>
    <t>721194105</t>
  </si>
  <si>
    <t>Vyměření přípojek na potrubí vyvedení a upevnění odpadních výpustek DN 50</t>
  </si>
  <si>
    <t>1401788406</t>
  </si>
  <si>
    <t>721194107</t>
  </si>
  <si>
    <t>Vyměření přípojek na potrubí vyvedení a upevnění odpadních výpustek DN 70</t>
  </si>
  <si>
    <t>2040462967</t>
  </si>
  <si>
    <t>721194109</t>
  </si>
  <si>
    <t>Vyměření přípojek na potrubí vyvedení a upevnění odpadních výpustek DN 100</t>
  </si>
  <si>
    <t>-432180891</t>
  </si>
  <si>
    <t>721211421</t>
  </si>
  <si>
    <t>Podlahové vpusti se svislým odtokem DN 50/75/110 mřížka nerez 115x115</t>
  </si>
  <si>
    <t>1457180710</t>
  </si>
  <si>
    <t>721226511</t>
  </si>
  <si>
    <t>Zápachové uzávěrky podomítkové (Pe) s krycí deskou pro pračku a myčku DN 40</t>
  </si>
  <si>
    <t>525450110</t>
  </si>
  <si>
    <t>721226512</t>
  </si>
  <si>
    <t>Zápachové uzávěrky podomítkové (Pe) s krycí deskou pro pračku a myčku DN 50</t>
  </si>
  <si>
    <t>1915231425</t>
  </si>
  <si>
    <t>721273153</t>
  </si>
  <si>
    <t>Ventilační hlavice z polypropylenu (PP) DN 110</t>
  </si>
  <si>
    <t>-1262273818</t>
  </si>
  <si>
    <t>721290111</t>
  </si>
  <si>
    <t>Zkouška těsnosti kanalizace v objektech vodou do DN 125</t>
  </si>
  <si>
    <t>85136952</t>
  </si>
  <si>
    <t>722</t>
  </si>
  <si>
    <t>Zdravotechnika - vnitřní vodovod</t>
  </si>
  <si>
    <t>722_R01</t>
  </si>
  <si>
    <t>Ochrana potrubí trubiceni z minerální vaty a Al folíí pr. 20/tl. 40mm</t>
  </si>
  <si>
    <t>1419534817</t>
  </si>
  <si>
    <t>722_R02</t>
  </si>
  <si>
    <t>Ochrana potrubí trubiceni z minerální vaty a Al folíí pr. 32/tl. 50mm</t>
  </si>
  <si>
    <t>1326085033</t>
  </si>
  <si>
    <t>722_R03</t>
  </si>
  <si>
    <t>Ochrana potrubí trubiceni z minerální vaty a Al folíí pr. 40/tl. 50mm</t>
  </si>
  <si>
    <t>259251151</t>
  </si>
  <si>
    <t>722_R04</t>
  </si>
  <si>
    <t>Šroubení pz 1/2"</t>
  </si>
  <si>
    <t>1986072079</t>
  </si>
  <si>
    <t>722_R05</t>
  </si>
  <si>
    <t>Šroubení pz 3/4"</t>
  </si>
  <si>
    <t>-1070300135</t>
  </si>
  <si>
    <t>722_R06</t>
  </si>
  <si>
    <t>Šroubení pz 5/4"</t>
  </si>
  <si>
    <t>-1363754189</t>
  </si>
  <si>
    <t>722_R07</t>
  </si>
  <si>
    <t>Revizní dvířka 600/600, montáž do pevného SDK podhledu</t>
  </si>
  <si>
    <t>-2075460579</t>
  </si>
  <si>
    <t>722130232</t>
  </si>
  <si>
    <t>Potrubí z ocelových trubek pozinkovaných závitových svařovaných běžných DN 20</t>
  </si>
  <si>
    <t>2129635313</t>
  </si>
  <si>
    <t>722130234</t>
  </si>
  <si>
    <t>Potrubí z ocelových trubek pozinkovaných závitových svařovaných běžných DN 32</t>
  </si>
  <si>
    <t>-1249283015</t>
  </si>
  <si>
    <t>722174022</t>
  </si>
  <si>
    <t>Potrubí z plastových trubek z polypropylenu (PPR) svařovaných polyfuzně PN 20 (SDR 6) D 20 x 3,4</t>
  </si>
  <si>
    <t>-1406248451</t>
  </si>
  <si>
    <t>722174023</t>
  </si>
  <si>
    <t>Potrubí z plastových trubek z polypropylenu (PPR) svařovaných polyfuzně PN 20 (SDR 6) D 25 x 4,2</t>
  </si>
  <si>
    <t>1352649531</t>
  </si>
  <si>
    <t>722174024</t>
  </si>
  <si>
    <t>Potrubí z plastových trubek z polypropylenu (PPR) svařovaných polyfuzně PN 20 (SDR 6) D 32 x 5,4</t>
  </si>
  <si>
    <t>-832746045</t>
  </si>
  <si>
    <t>722174025</t>
  </si>
  <si>
    <t>Potrubí z plastových trubek z polypropylenu (PPR) svařovaných polyfuzně PN 20 (SDR 6) D 40 x 6,7</t>
  </si>
  <si>
    <t>-575193542</t>
  </si>
  <si>
    <t>722181231</t>
  </si>
  <si>
    <t>Ochrana potrubí termoizolačními trubicemi z pěnového polyetylenu PE přilepenými v příčných a podélných spojích, tloušťky izolace přes 9 do 13 mm, vnitřního průměru izolace DN do 22 mm</t>
  </si>
  <si>
    <t>-1139912307</t>
  </si>
  <si>
    <t>722181232</t>
  </si>
  <si>
    <t>Ochrana potrubí termoizolačními trubicemi z pěnového polyetylenu PE přilepenými v příčných a podélných spojích, tloušťky izolace přes 9 do 13 mm, vnitřního průměru izolace DN přes 22 do 45 mm</t>
  </si>
  <si>
    <t>-1901816548</t>
  </si>
  <si>
    <t>722181251</t>
  </si>
  <si>
    <t>Ochrana potrubí termoizolačními trubicemi z pěnového polyetylenu PE přilepenými v příčných a podélných spojích, tloušťky izolace přes 20 do 25 mm, vnitřního průměru izolace DN do 22 mm</t>
  </si>
  <si>
    <t>-1156029159</t>
  </si>
  <si>
    <t>722181252</t>
  </si>
  <si>
    <t>Ochrana potrubí termoizolačními trubicemi z pěnového polyetylenu PE přilepenými v příčných a podélných spojích, tloušťky izolace přes 20 do 25 mm, vnitřního průměru izolace DN přes 22 do 45 mm</t>
  </si>
  <si>
    <t>-1234545137</t>
  </si>
  <si>
    <t>722182011</t>
  </si>
  <si>
    <t>Podpůrný žlab pro potrubí průměru D 20</t>
  </si>
  <si>
    <t>-538468594</t>
  </si>
  <si>
    <t>722182012</t>
  </si>
  <si>
    <t>Podpůrný žlab pro potrubí průměru D 25</t>
  </si>
  <si>
    <t>1574663144</t>
  </si>
  <si>
    <t>722182013</t>
  </si>
  <si>
    <t>Podpůrný žlab pro potrubí průměru D 32</t>
  </si>
  <si>
    <t>-1697579426</t>
  </si>
  <si>
    <t>722182014</t>
  </si>
  <si>
    <t>Podpůrný žlab pro potrubí průměru D 40</t>
  </si>
  <si>
    <t>-579696501</t>
  </si>
  <si>
    <t>722190401</t>
  </si>
  <si>
    <t>Zřízení přípojek na potrubí vyvedení a upevnění výpustek do DN 25</t>
  </si>
  <si>
    <t>-94537664</t>
  </si>
  <si>
    <t>722220111</t>
  </si>
  <si>
    <t>Armatury s jedním závitem nástěnky pro výtokový ventil G 1/2</t>
  </si>
  <si>
    <t>649637246</t>
  </si>
  <si>
    <t>722220121</t>
  </si>
  <si>
    <t>Armatury s jedním závitem nástěnky pro baterii G 1/2</t>
  </si>
  <si>
    <t>pár</t>
  </si>
  <si>
    <t>957756907</t>
  </si>
  <si>
    <t>722220231</t>
  </si>
  <si>
    <t>Armatury s jedním závitem přechodové tvarovky PPR, PN 20 (SDR 6) s kovovým závitem vnitřním přechodky dGK D 20 x G 1/2</t>
  </si>
  <si>
    <t>-37802076</t>
  </si>
  <si>
    <t>722220232</t>
  </si>
  <si>
    <t>Armatury s jedním závitem přechodové tvarovky PPR, PN 20 (SDR 6) s kovovým závitem vnitřním přechodky dGK D 25 x G 3/4</t>
  </si>
  <si>
    <t>1384587712</t>
  </si>
  <si>
    <t>722220234</t>
  </si>
  <si>
    <t>Armatury s jedním závitem přechodové tvarovky PPR, PN 20 (SDR 6) s kovovým závitem vnitřním přechodky dGK D 40 x G 5/4</t>
  </si>
  <si>
    <t>2013523546</t>
  </si>
  <si>
    <t>722224115</t>
  </si>
  <si>
    <t>Armatury s jedním závitem kohouty plnicí a vypouštěcí PN 10 G 1/2</t>
  </si>
  <si>
    <t>-794541691</t>
  </si>
  <si>
    <t>722224152</t>
  </si>
  <si>
    <t>Armatury s jedním závitem ventily kulové zahradní uzávěry PN 15 do 120° C G 1/2 - 3/4</t>
  </si>
  <si>
    <t>-1940092324</t>
  </si>
  <si>
    <t>722231072</t>
  </si>
  <si>
    <t>Armatury se dvěma závity ventily zpětné mosazné PN 10 do 110°C G 1/2</t>
  </si>
  <si>
    <t>-207466906</t>
  </si>
  <si>
    <t>722231073</t>
  </si>
  <si>
    <t>Armatury se dvěma závity ventily zpětné mosazné PN 10 do 110°C G 3/4</t>
  </si>
  <si>
    <t>291047532</t>
  </si>
  <si>
    <t>722231075</t>
  </si>
  <si>
    <t>Armatury se dvěma závity ventily zpětné mosazné PN 10 do 110°C G 5/4</t>
  </si>
  <si>
    <t>285193581</t>
  </si>
  <si>
    <t>722231222</t>
  </si>
  <si>
    <t>Armatury se dvěma závity ventily pojistné k bojleru mosazné PN 6 do 100°C G 3/4</t>
  </si>
  <si>
    <t>404336508</t>
  </si>
  <si>
    <t>722232043</t>
  </si>
  <si>
    <t>Armatury se dvěma závity kulové kohouty PN 42 do 185 °C přímé vnitřní závit G 1/2</t>
  </si>
  <si>
    <t>1448030085</t>
  </si>
  <si>
    <t>722232046</t>
  </si>
  <si>
    <t>Armatury se dvěma závity kulové kohouty PN 42 do 185 °C přímé vnitřní závit G 5/4</t>
  </si>
  <si>
    <t>-17794775</t>
  </si>
  <si>
    <t>722232061</t>
  </si>
  <si>
    <t>Armatury se dvěma závity kulové kohouty PN 42 do 185 °C přímé vnitřní závit s vypouštěním G 1/2</t>
  </si>
  <si>
    <t>-1089813398</t>
  </si>
  <si>
    <t>722232062</t>
  </si>
  <si>
    <t>Armatury se dvěma závity kulové kohouty PN 42 do 185 °C přímé vnitřní závit s vypouštěním G 3/4</t>
  </si>
  <si>
    <t>1769036751</t>
  </si>
  <si>
    <t>722232064</t>
  </si>
  <si>
    <t>Armatury se dvěma závity kulové kohouty PN 42 do 185 °C přímé vnitřní závit s vypouštěním G 5/4</t>
  </si>
  <si>
    <t>1123456097</t>
  </si>
  <si>
    <t>722234263</t>
  </si>
  <si>
    <t>Armatury se dvěma závity filtry mosazný PN 16 do 120 °C G 1/2</t>
  </si>
  <si>
    <t>1038833974</t>
  </si>
  <si>
    <t>722262211</t>
  </si>
  <si>
    <t>Vodoměry pro vodu do 40°C závitové horizontální jednovtokové suchoběžné G 1/2 x 80 mm Qn 1,5</t>
  </si>
  <si>
    <t>-773588976</t>
  </si>
  <si>
    <t>722262213</t>
  </si>
  <si>
    <t>Vodoměry pro vodu do 40°C závitové horizontální jednovtokové suchoběžné G 3/4 x 130 mm Qn 1,5</t>
  </si>
  <si>
    <t>1606570483</t>
  </si>
  <si>
    <t>722263205</t>
  </si>
  <si>
    <t>Vodoměry pro vodu do 100°C závitové horizontální jednovtokové suchoběžné G 1/2 x 80 mm Qn 1,5</t>
  </si>
  <si>
    <t>1821618396</t>
  </si>
  <si>
    <t>722263207</t>
  </si>
  <si>
    <t>Vodoměry pro vodu do 100°C závitové horizontální jednovtokové suchoběžné G 3/4 x 130 mm Qn 1,5</t>
  </si>
  <si>
    <t>1526650511</t>
  </si>
  <si>
    <t>722290226</t>
  </si>
  <si>
    <t>Zkoušky, proplach a desinfekce vodovodního potrubí zkoušky těsnosti vodovodního potrubí závitového do DN 50</t>
  </si>
  <si>
    <t>-1011324306</t>
  </si>
  <si>
    <t>722290234</t>
  </si>
  <si>
    <t>Zkoušky, proplach a desinfekce vodovodního potrubí proplach a desinfekce vodovodního potrubí do DN 80</t>
  </si>
  <si>
    <t>-1826891540</t>
  </si>
  <si>
    <t>998722202</t>
  </si>
  <si>
    <t>Přesun hmot pro vnitřní vodovod stanovený procentní sazbou (%) z ceny vodorovná dopravní vzdálenost do 50 m v objektech výšky přes 6 do 12 m</t>
  </si>
  <si>
    <t>1680345099</t>
  </si>
  <si>
    <t>724</t>
  </si>
  <si>
    <t>Zdravotechnika - strojní vybavení</t>
  </si>
  <si>
    <t>724_R04</t>
  </si>
  <si>
    <t>Cirkulační čerpadlo závitové s korozivzdorné oceli, G1/2" s funkcí autoadapt</t>
  </si>
  <si>
    <t>1454497790</t>
  </si>
  <si>
    <t>724231127</t>
  </si>
  <si>
    <t>Příslušenství domovních vodáren měřicí manometr s membránou</t>
  </si>
  <si>
    <t>-300979948</t>
  </si>
  <si>
    <t>724_R01</t>
  </si>
  <si>
    <t>Manometrový kohout M20x1,5</t>
  </si>
  <si>
    <t>698062977</t>
  </si>
  <si>
    <t>724234108</t>
  </si>
  <si>
    <t>Příslušenství domovních vodáren nádoby tlakové s pryžovým vakem vertikální objemu 25 l</t>
  </si>
  <si>
    <t>-2120204975</t>
  </si>
  <si>
    <t>724_R02</t>
  </si>
  <si>
    <t>Stěnový držák expanzní nádoby</t>
  </si>
  <si>
    <t>132644619</t>
  </si>
  <si>
    <t>724_R03</t>
  </si>
  <si>
    <t>Servisní armatura se zajištěním pro připojení tlakové nádoby G3/4", průtočná</t>
  </si>
  <si>
    <t>-1108219402</t>
  </si>
  <si>
    <t>725</t>
  </si>
  <si>
    <t>Zdravotechnika - zařizovací předměty</t>
  </si>
  <si>
    <t>725_R01</t>
  </si>
  <si>
    <t xml:space="preserve">D+M sedátko WC duroplastové </t>
  </si>
  <si>
    <t>-1163148935</t>
  </si>
  <si>
    <t>725_R02</t>
  </si>
  <si>
    <t>D+M ovládací tlačítko</t>
  </si>
  <si>
    <t>1280323323</t>
  </si>
  <si>
    <t>725_R03</t>
  </si>
  <si>
    <t>Sprchová zástěna, dveře dvoukřídlé šířky 900mm</t>
  </si>
  <si>
    <t>-529588114</t>
  </si>
  <si>
    <t>725_R04</t>
  </si>
  <si>
    <t>Hydrantová skříň plechová, podomítková s vnitřní výzbrojí D19/30, celoplechový</t>
  </si>
  <si>
    <t>101153414</t>
  </si>
  <si>
    <t>725_R05</t>
  </si>
  <si>
    <t>Revizní plastová dvířka 15/30</t>
  </si>
  <si>
    <t>1079510497</t>
  </si>
  <si>
    <t>725112022</t>
  </si>
  <si>
    <t>Zařízení záchodů klozety keramické závěsné na nosné stěny s hlubokým splachováním odpad vodorovný</t>
  </si>
  <si>
    <t>-1635207072</t>
  </si>
  <si>
    <t>725211622</t>
  </si>
  <si>
    <t>Umyvadla keramická bílá bez výtokových armatur připevněná na stěnu šrouby se sloupem 550 mm</t>
  </si>
  <si>
    <t>-671353631</t>
  </si>
  <si>
    <t>725241112</t>
  </si>
  <si>
    <t>Sprchové vaničky akrylátové čtvercové 900x900 mm</t>
  </si>
  <si>
    <t>-594918173</t>
  </si>
  <si>
    <t>725331221</t>
  </si>
  <si>
    <t>Výlevky bez výtokových armatur a splachovací nádrže nerezové na stojanu 450 x 550 x 300 mm</t>
  </si>
  <si>
    <t>398800873</t>
  </si>
  <si>
    <t>725813111</t>
  </si>
  <si>
    <t>Ventily rohové bez připojovací trubičky nebo flexi hadičky G 1/2</t>
  </si>
  <si>
    <t>-1077881879</t>
  </si>
  <si>
    <t>725813112</t>
  </si>
  <si>
    <t>Ventily rohové bez připojovací trubičky nebo flexi hadičky pračkové G 3/4</t>
  </si>
  <si>
    <t>-1885438475</t>
  </si>
  <si>
    <t>725821312</t>
  </si>
  <si>
    <t>Baterie dřezové nástěnné pákové s otáčivým kulatým ústím a délkou ramínka 300 mm</t>
  </si>
  <si>
    <t>2096287420</t>
  </si>
  <si>
    <t>-1113200521</t>
  </si>
  <si>
    <t>725822612</t>
  </si>
  <si>
    <t>Baterie umyvadlové stojánkové pákové s výpustí</t>
  </si>
  <si>
    <t>-382490307</t>
  </si>
  <si>
    <t>725841311</t>
  </si>
  <si>
    <t>Baterie sprchové nástěnné pákové</t>
  </si>
  <si>
    <t>-1552541647</t>
  </si>
  <si>
    <t>725862103</t>
  </si>
  <si>
    <t>Zápachové uzávěrky zařizovacích předmětů pro dřezy DN 40/50</t>
  </si>
  <si>
    <t>819450114</t>
  </si>
  <si>
    <t>998725202</t>
  </si>
  <si>
    <t>Přesun hmot pro zařizovací předměty stanovený procentní sazbou (%) z ceny vodorovná dopravní vzdálenost do 50 m v objektech výšky přes 6 do 12 m</t>
  </si>
  <si>
    <t>1331263763</t>
  </si>
  <si>
    <t>726</t>
  </si>
  <si>
    <t>Zdravotechnika - předstěnové instalace</t>
  </si>
  <si>
    <t>726131041</t>
  </si>
  <si>
    <t>Předstěnové instalační systémy do lehkých stěn s kovovou konstrukcí pro závěsné klozety ovládání zepředu, stavební výšky 1120 mm</t>
  </si>
  <si>
    <t>1867849630</t>
  </si>
  <si>
    <t>767_R01</t>
  </si>
  <si>
    <t>Montážní, spojovací a kotvící prvky</t>
  </si>
  <si>
    <t>598147919</t>
  </si>
  <si>
    <t>SO01 04-1 - Vytápění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</si>
  <si>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</si>
  <si>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</si>
  <si>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</si>
  <si>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</si>
  <si>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</si>
  <si>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506537140</t>
  </si>
  <si>
    <t>1042283776</t>
  </si>
  <si>
    <t>-1152717857</t>
  </si>
  <si>
    <t>1876864693</t>
  </si>
  <si>
    <t>-149978955</t>
  </si>
  <si>
    <t>281686869</t>
  </si>
  <si>
    <t>757891533</t>
  </si>
  <si>
    <t>1014705423</t>
  </si>
  <si>
    <t>731</t>
  </si>
  <si>
    <t>Ústřední vytápění - kotelny</t>
  </si>
  <si>
    <t>731244492</t>
  </si>
  <si>
    <t>Kotle ocelové teplovodní plynové závěsné kondenzační montáž kotlů kondenzačních ostatních typů o výkonu přes 14 do 20 kW</t>
  </si>
  <si>
    <t>415753034</t>
  </si>
  <si>
    <t>731MAT-R1</t>
  </si>
  <si>
    <t>Plynový kondenzační kotel, nerezový výměník, topný výkon 12 kw, včetně oběhového čerpadla a pojistného ventilu</t>
  </si>
  <si>
    <t>1437580841</t>
  </si>
  <si>
    <t>731810321</t>
  </si>
  <si>
    <t>Nucené odtahy spalin od kondenzačních kotlů soustředným potrubím vedeným svisle plochou střechou, průměru 60/100 mm</t>
  </si>
  <si>
    <t>-1231638452</t>
  </si>
  <si>
    <t>731810341</t>
  </si>
  <si>
    <t>Nucené odtahy spalin od kondenzačních kotlů prodloužení soustředného potrubí, průměru 60/100 mm</t>
  </si>
  <si>
    <t>-649083448</t>
  </si>
  <si>
    <t>731MAT-R2</t>
  </si>
  <si>
    <t>Neutralizační box kondenzátu, včetně náplně pro kondenzační kotelny do výkonu 50 kw</t>
  </si>
  <si>
    <t>1290258898</t>
  </si>
  <si>
    <t>732</t>
  </si>
  <si>
    <t>Ústřední vytápění - strojovny</t>
  </si>
  <si>
    <t>732199100</t>
  </si>
  <si>
    <t>Montáž štítků orientačních</t>
  </si>
  <si>
    <t>634532627</t>
  </si>
  <si>
    <t>732MAT-R1</t>
  </si>
  <si>
    <t>Dodávka orientačních štítků</t>
  </si>
  <si>
    <t>-1473592826</t>
  </si>
  <si>
    <t>732MAT-R2</t>
  </si>
  <si>
    <t>Rozdělovač a sběrač kombi, ocelový délky 500mm, modul 80</t>
  </si>
  <si>
    <t>-1780026713</t>
  </si>
  <si>
    <t>732331614</t>
  </si>
  <si>
    <t>Nádoby expanzní tlakové s membránou bez pojistného ventilu se závitovým připojením PN 0,6 o objemu 25 l</t>
  </si>
  <si>
    <t>1007392189</t>
  </si>
  <si>
    <t>732331777</t>
  </si>
  <si>
    <t>Nádoby expanzní tlakové příslušenství k expanzním nádobám bezpečnostní uzávěr k měření tlaku G 3/4</t>
  </si>
  <si>
    <t>492862492</t>
  </si>
  <si>
    <t>732211116</t>
  </si>
  <si>
    <t>Nepřímotopné zásobníkové ohřívače TUV stacionární s jedním teplosměnným výměníkem PN 0,6 MPa/1,0 MPa, t = 80°C/110°C objem zásobníku / v.pl. m2 výměníku 296 l / 1,50 m2</t>
  </si>
  <si>
    <t>-364194270</t>
  </si>
  <si>
    <t>732KON-R1</t>
  </si>
  <si>
    <t>Hydraulický vyrovnávač dynamických tlaků ocelový do průtoku 1,5 m3/h, 1x základní nátěr, tepelná izolace PUR pěnou -90C, stavitelné konzoly, závitové připojení G5/4" montáž</t>
  </si>
  <si>
    <t>1281298716</t>
  </si>
  <si>
    <t>732429212</t>
  </si>
  <si>
    <t>Čerpadla teplovodní montáž čerpadel (do potrubí) ostatních typů mokroběžných závitových DN 25</t>
  </si>
  <si>
    <t>-392085067</t>
  </si>
  <si>
    <t>732429215</t>
  </si>
  <si>
    <t>Čerpadla teplovodní montáž čerpadel (do potrubí) ostatních typů mokroběžných závitových DN 32</t>
  </si>
  <si>
    <t>-800695187</t>
  </si>
  <si>
    <t>732MAT-R4</t>
  </si>
  <si>
    <t>Oběhové čerpadlo s el. regulací otáček v plném rozsahu výkonu, závitové DN 32, M=1,1m3/h, H=2,0 m v. sl.</t>
  </si>
  <si>
    <t>1881294705</t>
  </si>
  <si>
    <t>732MAT-R5</t>
  </si>
  <si>
    <t>Oběhové čerpadlo s el. regulací otáček, větev ohřevu teplé vody, M=1,1 m3/h, H=2,0 m v. sl.</t>
  </si>
  <si>
    <t>-1080218209</t>
  </si>
  <si>
    <t>732KON-R2</t>
  </si>
  <si>
    <t>D+M Systém poměrového rozpočítávání tepla pomocí poměrových měřičů, osazovaných na otopných tělesech s dálkovým odečtem dle stávajícího systému správce tepla- Tepelné hospodářství Bystřice pod Hostýnem, 30 ks měřidel pro deskové radiátory, 10 ks měřidel pro trubkové radiátory koupelnové</t>
  </si>
  <si>
    <t>890043468</t>
  </si>
  <si>
    <t>998732202</t>
  </si>
  <si>
    <t>Přesun hmot pro strojovny stanovený procentní sazbou (%) z ceny vodorovná dopravní vzdálenost do 50 m v objektech výšky přes 6 do 12 m</t>
  </si>
  <si>
    <t>948704802</t>
  </si>
  <si>
    <t>733</t>
  </si>
  <si>
    <t>Ústřední vytápění - rozvodné potrubí</t>
  </si>
  <si>
    <t>733222102</t>
  </si>
  <si>
    <t>Potrubí z trubek měděných polotvrdých spojovaných měkkým pájením Ø 15/1</t>
  </si>
  <si>
    <t>2071747369</t>
  </si>
  <si>
    <t>733222103</t>
  </si>
  <si>
    <t>Potrubí z trubek měděných polotvrdých spojovaných měkkým pájením Ø 18/1</t>
  </si>
  <si>
    <t>373327822</t>
  </si>
  <si>
    <t>733222104</t>
  </si>
  <si>
    <t>Potrubí z trubek měděných polotvrdých spojovaných měkkým pájením Ø 22/1,0</t>
  </si>
  <si>
    <t>436533353</t>
  </si>
  <si>
    <t>733223105</t>
  </si>
  <si>
    <t>Potrubí z trubek měděných tvrdých spojovaných měkkým pájením Ø 28/1,5</t>
  </si>
  <si>
    <t>1475924359</t>
  </si>
  <si>
    <t>733223106</t>
  </si>
  <si>
    <t>Potrubí z trubek měděných tvrdých spojovaných měkkým pájením Ø 35/1,5</t>
  </si>
  <si>
    <t>1242708542</t>
  </si>
  <si>
    <t>733MAT-R1</t>
  </si>
  <si>
    <t>25x2,8 PP-RCT potrubí polyfůzně svařované- odvod kondenzátu</t>
  </si>
  <si>
    <t>-418968646</t>
  </si>
  <si>
    <t>733224222</t>
  </si>
  <si>
    <t>Potrubí z trubek měděných Příplatek k cenám za zhotovení přípojky z trubek měděných Ø 15/1</t>
  </si>
  <si>
    <t>-404354124</t>
  </si>
  <si>
    <t>733291101</t>
  </si>
  <si>
    <t>Zkoušky těsnosti potrubí z trubek měděných Ø do 35/1,5</t>
  </si>
  <si>
    <t>810909220</t>
  </si>
  <si>
    <t>733811251</t>
  </si>
  <si>
    <t>Ochrana potrubí termoizolačními trubicemi z pěnového polyetylenu PE přilepenými v příčných a podélných spojích, tloušťky izolace přes 20 do 25 mm, vnitřního průměru izolace DN do 22 mm</t>
  </si>
  <si>
    <t>-206600319</t>
  </si>
  <si>
    <t>733811252</t>
  </si>
  <si>
    <t>Ochrana potrubí termoizolačními trubicemi z pěnového polyetylenu PE přilepenými v příčných a podélných spojích, tloušťky izolace přes 20 do 25 mm, vnitřního průměru izolace DN přes 22 do 45 mm</t>
  </si>
  <si>
    <t>-1540773377</t>
  </si>
  <si>
    <t>998733202</t>
  </si>
  <si>
    <t>Přesun hmot pro rozvody potrubí stanovený procentní sazbou z ceny vodorovná dopravní vzdálenost do 50 m v objektech výšky přes 6 do 12 m</t>
  </si>
  <si>
    <t>-1181118555</t>
  </si>
  <si>
    <t>734</t>
  </si>
  <si>
    <t>Ústřední vytápění - armatury</t>
  </si>
  <si>
    <t>734261234</t>
  </si>
  <si>
    <t>Šroubení topenářské PN 16 do 120°C přímé G 3/4</t>
  </si>
  <si>
    <t>1101405014</t>
  </si>
  <si>
    <t>734261235</t>
  </si>
  <si>
    <t>Šroubení topenářské PN 16 do 120°C přímé G 1</t>
  </si>
  <si>
    <t>-958845951</t>
  </si>
  <si>
    <t>734261236</t>
  </si>
  <si>
    <t>Šroubení topenářské PN 16 do 120°C přímé G 5/4</t>
  </si>
  <si>
    <t>1096567643</t>
  </si>
  <si>
    <t>734211120</t>
  </si>
  <si>
    <t>Ventily odvzdušňovací závitové automatické PN 14 do 120°C G 1/2</t>
  </si>
  <si>
    <t>-1621448460</t>
  </si>
  <si>
    <t>734291123</t>
  </si>
  <si>
    <t>Ostatní armatury kohouty plnicí a vypouštěcí PN 10 do 90°C G 1/2</t>
  </si>
  <si>
    <t>144511649</t>
  </si>
  <si>
    <t>734292714</t>
  </si>
  <si>
    <t>Ostatní armatury kulové kohouty PN 42 do 185°C přímé vnitřní závit G 3/4</t>
  </si>
  <si>
    <t>1086660891</t>
  </si>
  <si>
    <t>734292715</t>
  </si>
  <si>
    <t>Ostatní armatury kulové kohouty PN 42 do 185°C přímé vnitřní závit G 1</t>
  </si>
  <si>
    <t>-15550626</t>
  </si>
  <si>
    <t>734292716</t>
  </si>
  <si>
    <t>Ostatní armatury kulové kohouty PN 42 do 185°C přímé vnitřní závit G 1 1/4</t>
  </si>
  <si>
    <t>-843963988</t>
  </si>
  <si>
    <t>734291243</t>
  </si>
  <si>
    <t>Ostatní armatury filtry závitové PN 16 do 130°C přímé s vnitřními závity G 3/4</t>
  </si>
  <si>
    <t>-339677523</t>
  </si>
  <si>
    <t>734291244</t>
  </si>
  <si>
    <t>Ostatní armatury filtry závitové PN 16 do 130°C přímé s vnitřními závity G 1</t>
  </si>
  <si>
    <t>-1637985271</t>
  </si>
  <si>
    <t>734291245</t>
  </si>
  <si>
    <t>Ostatní armatury filtry závitové PN 16 do 130°C přímé s vnitřními závity G 1 1/4</t>
  </si>
  <si>
    <t>1764242180</t>
  </si>
  <si>
    <t>734MAT-R1</t>
  </si>
  <si>
    <t>Magnetický odkalovací filtr G3/4"</t>
  </si>
  <si>
    <t>-966596993</t>
  </si>
  <si>
    <t>734242413</t>
  </si>
  <si>
    <t>Ventily zpětné závitové PN 16 do 110°C přímé G 3/4</t>
  </si>
  <si>
    <t>1981482980</t>
  </si>
  <si>
    <t>734242414</t>
  </si>
  <si>
    <t>Ventily zpětné závitové PN 16 do 110°C přímé G 1</t>
  </si>
  <si>
    <t>864969746</t>
  </si>
  <si>
    <t>734242415</t>
  </si>
  <si>
    <t>Ventily zpětné závitové PN 16 do 110°C přímé G 5/4</t>
  </si>
  <si>
    <t>-238271832</t>
  </si>
  <si>
    <t>734421101</t>
  </si>
  <si>
    <t>Tlakoměry s pevným stonkem a zpětnou klapkou spodní připojení (radiální) tlaku 0–16 bar průměru 50 mm</t>
  </si>
  <si>
    <t>-1559090121</t>
  </si>
  <si>
    <t>734MAT-R2</t>
  </si>
  <si>
    <t>Manometrický kohout M20x1,5</t>
  </si>
  <si>
    <t>587832966</t>
  </si>
  <si>
    <t>734411101</t>
  </si>
  <si>
    <t>Teploměry technické s pevným stonkem a jímkou zadní připojení (axiální) průměr 63 mm délka stonku 50 mm</t>
  </si>
  <si>
    <t>568910281</t>
  </si>
  <si>
    <t>734295021</t>
  </si>
  <si>
    <t>Směšovací armatury závitové trojcestné se servomotorem DN 20</t>
  </si>
  <si>
    <t>1720171906</t>
  </si>
  <si>
    <t>734261402</t>
  </si>
  <si>
    <t>Šroubení připojovací armatury radiátorů VK PN 10 do 110°C, regulační uzavíratelné rohové G 1/2 x 18</t>
  </si>
  <si>
    <t>-58370779</t>
  </si>
  <si>
    <t>734MAT-R3</t>
  </si>
  <si>
    <t>Připojovací armatury otopných žebříků se středovým připojením, H-armatura pro dvoutrubkové soustavy s přednastavením</t>
  </si>
  <si>
    <t>-94018200</t>
  </si>
  <si>
    <t>734MAT-R4</t>
  </si>
  <si>
    <t>Hlavice termostatická, pro ovládání ventilů, kapalinové</t>
  </si>
  <si>
    <t>655710144</t>
  </si>
  <si>
    <t>998734202</t>
  </si>
  <si>
    <t>Přesun hmot pro armatury stanovený procentní sazbou (%) z ceny vodorovná dopravní vzdálenost do 50 m v objektech výšky přes 6 do 12 m</t>
  </si>
  <si>
    <t>793695287</t>
  </si>
  <si>
    <t>735</t>
  </si>
  <si>
    <t>Ústřední vytápění - otopná tělesa</t>
  </si>
  <si>
    <t>735_R01</t>
  </si>
  <si>
    <t>Napuštění, vypuštění systému + proplach</t>
  </si>
  <si>
    <t>1037470243</t>
  </si>
  <si>
    <t>735_R02</t>
  </si>
  <si>
    <t>Topná zkouška 24 hodin</t>
  </si>
  <si>
    <t>-814297564</t>
  </si>
  <si>
    <t>735152272</t>
  </si>
  <si>
    <t>Otopná tělesa panelová VK jednodesková PN 1,0 MPa, T do 110°C s jednou přídavnou přestupní plochou výšky tělesa 600 mm stavební délky / výkonu 500 mm / 501 W</t>
  </si>
  <si>
    <t>211529237</t>
  </si>
  <si>
    <t>735152279</t>
  </si>
  <si>
    <t>Otopná tělesa panelová VK jednodesková PN 1,0 MPa, T do 110°C s jednou přídavnou přestupní plochou výšky tělesa 600 mm stavební délky / výkonu 1200 mm / 1202 W</t>
  </si>
  <si>
    <t>-406331120</t>
  </si>
  <si>
    <t>735152472</t>
  </si>
  <si>
    <t>Otopná tělesa panelová VK dvoudesková PN 1,0 MPa, T do 110°C s jednou přídavnou přestupní plochou výšky tělesa 600 mm stavební délky / výkonu 500 mm / 644 W</t>
  </si>
  <si>
    <t>1594224899</t>
  </si>
  <si>
    <t>735159110</t>
  </si>
  <si>
    <t>Montáž otopných těles panelových jednořadých, stavební délky do 1500 mm</t>
  </si>
  <si>
    <t>-1723630892</t>
  </si>
  <si>
    <t>735159210</t>
  </si>
  <si>
    <t>Montáž otopných těles panelových dvouřadých, stavební délky do 1140 mm</t>
  </si>
  <si>
    <t>1461047592</t>
  </si>
  <si>
    <t>735MAT-R1</t>
  </si>
  <si>
    <t>Ocelové těleso trubkové 1800/600 se středovým připojením</t>
  </si>
  <si>
    <t>-1370290931</t>
  </si>
  <si>
    <t>735MAT-R2</t>
  </si>
  <si>
    <t>El. topná tyč koupelnového tělesa</t>
  </si>
  <si>
    <t>-744452437</t>
  </si>
  <si>
    <t>735164512</t>
  </si>
  <si>
    <t>Otopná tělesa trubková montáž těles na stěnu výšky tělesa přes 1500 mm</t>
  </si>
  <si>
    <t>1888576488</t>
  </si>
  <si>
    <t>998735202</t>
  </si>
  <si>
    <t>Přesun hmot pro otopná tělesa stanovený procentní sazbou (%) z ceny vodorovná dopravní vzdálenost do 50 m v objektech výšky přes 6 do 12 m</t>
  </si>
  <si>
    <t>1791149407</t>
  </si>
  <si>
    <t>SO01-05-1 - Plyn</t>
  </si>
  <si>
    <t xml:space="preserve">    723 - Zdravotechnika - vnitřní plynovod</t>
  </si>
  <si>
    <t>1185781769</t>
  </si>
  <si>
    <t>-2104531377</t>
  </si>
  <si>
    <t>2127025337</t>
  </si>
  <si>
    <t>1515959331</t>
  </si>
  <si>
    <t>137564433</t>
  </si>
  <si>
    <t>-1987346393</t>
  </si>
  <si>
    <t>1513928697</t>
  </si>
  <si>
    <t>1003291822</t>
  </si>
  <si>
    <t>723</t>
  </si>
  <si>
    <t>Zdravotechnika - vnitřní plynovod</t>
  </si>
  <si>
    <t>723150367</t>
  </si>
  <si>
    <t>Potrubí z ocelových trubek hladkých chráničky Ø 57/2,9</t>
  </si>
  <si>
    <t>-1727086361</t>
  </si>
  <si>
    <t>723181013</t>
  </si>
  <si>
    <t>Potrubí z měděných trubek polotvrdých, spojovaných lisováním DN 20</t>
  </si>
  <si>
    <t>1589265424</t>
  </si>
  <si>
    <t>723181014</t>
  </si>
  <si>
    <t>Potrubí z měděných trubek polotvrdých, spojovaných lisováním DN 25</t>
  </si>
  <si>
    <t>182837862</t>
  </si>
  <si>
    <t>723190252</t>
  </si>
  <si>
    <t>Přípojky plynovodní ke strojům a zařízením z trubek vyvedení a upevnění plynovodních výpustek na potrubí DN 20</t>
  </si>
  <si>
    <t>-329572298</t>
  </si>
  <si>
    <t>723MAT-R1</t>
  </si>
  <si>
    <t>manometr  0-10kpa, pr. 63mm</t>
  </si>
  <si>
    <t>7250082</t>
  </si>
  <si>
    <t>723MAT-R2</t>
  </si>
  <si>
    <t>manometrový kohout M20x1,5 plynový</t>
  </si>
  <si>
    <t>-275704657</t>
  </si>
  <si>
    <t>723231163</t>
  </si>
  <si>
    <t>Armatury se dvěma závity kohouty kulové PN 42 do 185°C plnoprůtokové vnitřní závit těžká řada G 3/4</t>
  </si>
  <si>
    <t>-478435812</t>
  </si>
  <si>
    <t>723231164</t>
  </si>
  <si>
    <t>Armatury se dvěma závity kohouty kulové PN 42 do 185°C plnoprůtokové vnitřní závit těžká řada G 1</t>
  </si>
  <si>
    <t>-533398748</t>
  </si>
  <si>
    <t>723KON-R1</t>
  </si>
  <si>
    <t>Odvzdušnění a napuštění plynového potrubí</t>
  </si>
  <si>
    <t>599457957</t>
  </si>
  <si>
    <t>723KON-R2</t>
  </si>
  <si>
    <t>Tlakové zkoušky potrubí</t>
  </si>
  <si>
    <t>-173720000</t>
  </si>
  <si>
    <t>723KON-R3</t>
  </si>
  <si>
    <t xml:space="preserve">Vyhotovení protokolu o tlakových zkouškách, revize </t>
  </si>
  <si>
    <t>436984552</t>
  </si>
  <si>
    <t>998723202</t>
  </si>
  <si>
    <t>Přesun hmot pro vnitřní plynovod stanovený procentní sazbou (%) z ceny vodorovná dopravní vzdálenost do 50 m v objektech výšky přes 6 do 12 m</t>
  </si>
  <si>
    <t>-1958334318</t>
  </si>
  <si>
    <t>767MAT-R1</t>
  </si>
  <si>
    <t>Montážní, spojovací a hutnící materiál</t>
  </si>
  <si>
    <t>1831340267</t>
  </si>
  <si>
    <t>SO02 - Zpevněné plochy</t>
  </si>
  <si>
    <t>SO02 - 01 - Zpevněné plochy</t>
  </si>
  <si>
    <t xml:space="preserve">    5_2 - Komunikace pozemní - dlažba pojezdová</t>
  </si>
  <si>
    <t xml:space="preserve">    5_7 - Zatravněná plocha</t>
  </si>
  <si>
    <t>1_01</t>
  </si>
  <si>
    <t>Úprava zemin vápnem tl. vrstvy 15-30 cm</t>
  </si>
  <si>
    <t xml:space="preserve">obvyklá cena </t>
  </si>
  <si>
    <t>16433839</t>
  </si>
  <si>
    <t>1_02</t>
  </si>
  <si>
    <t>Vápno bílé CL (pro stabilizaci) VL</t>
  </si>
  <si>
    <t>-120816575</t>
  </si>
  <si>
    <t>112151113</t>
  </si>
  <si>
    <t>Pokácení stromu směrové v celku s odřezáním kmene a s odvětvením průměru kmene přes 300 do 400 mm</t>
  </si>
  <si>
    <t>43289410</t>
  </si>
  <si>
    <t>112201112</t>
  </si>
  <si>
    <t>Odstranění pařezu v rovině nebo na svahu do 1:5 o průměru pařezu na řezné ploše přes 200 do 300 mm</t>
  </si>
  <si>
    <t>-1894948236</t>
  </si>
  <si>
    <t>1828493581</t>
  </si>
  <si>
    <t>131111333</t>
  </si>
  <si>
    <t>Vrtání jamek pro plotové sloupky ručním motorovým vrtákem průměru přes 200 do 300 mm</t>
  </si>
  <si>
    <t>1892202198</t>
  </si>
  <si>
    <t>1006981379</t>
  </si>
  <si>
    <t>138752783</t>
  </si>
  <si>
    <t>162201211</t>
  </si>
  <si>
    <t>Vodorovné přemístění výkopku nebo sypaniny stavebním kolečkem s naložením a vyprázdněním kolečka na hromady nebo do dopravního prostředku na vzdálenost do 10 m z horniny tř. 1 až 4</t>
  </si>
  <si>
    <t>182012508</t>
  </si>
  <si>
    <t>162201269</t>
  </si>
  <si>
    <t>Vodorovné přemístění výkopku nebo sypaniny stavebním kolečkem s naložením a vyprázdněním kolečka na hromady nebo do dopravního prostředku na vzdálenost do 10 m z horniny Příplatek k ceně za každých dalších 10 m</t>
  </si>
  <si>
    <t>974405113</t>
  </si>
  <si>
    <t>162301402</t>
  </si>
  <si>
    <t>Vodorovné přemístění větví, kmenů nebo pařezů s naložením, složením a dopravou do 5000 m větví stromů listnatých, průměru kmene přes 300 do 500 mm</t>
  </si>
  <si>
    <t>-502114904</t>
  </si>
  <si>
    <t>162301412</t>
  </si>
  <si>
    <t>Vodorovné přemístění větví, kmenů nebo pařezů s naložením, složením a dopravou do 5000 m kmenů stromů listnatých, průměru přes 300 do 500 mm</t>
  </si>
  <si>
    <t>1528602018</t>
  </si>
  <si>
    <t>162301422</t>
  </si>
  <si>
    <t>Vodorovné přemístění větví, kmenů nebo pařezů s naložením, složením a dopravou do 5000 m pařezů kmenů, průměru přes 300 do 500 mm</t>
  </si>
  <si>
    <t>-1144473492</t>
  </si>
  <si>
    <t>-1488339071</t>
  </si>
  <si>
    <t>1583511165</t>
  </si>
  <si>
    <t>181301102</t>
  </si>
  <si>
    <t>Rozprostření a urovnání ornice v rovině nebo ve svahu sklonu do 1:5 při souvislé ploše do 500 m2, tl. vrstvy přes 100 do 150 mm</t>
  </si>
  <si>
    <t>-1331819529</t>
  </si>
  <si>
    <t>183151113</t>
  </si>
  <si>
    <t>Hloubení jam pro výsadbu dřevin v rovině nebo ve svahu do 1:5, objem přes 0,30 do 0,50 m3</t>
  </si>
  <si>
    <t>-380872321</t>
  </si>
  <si>
    <t>184102116</t>
  </si>
  <si>
    <t>Výsadba dřeviny s balem do předem vyhloubené jamky se zalitím v rovině nebo na svahu do 1:5, při průměru balu přes 600 do 800 mm</t>
  </si>
  <si>
    <t>-1693690313</t>
  </si>
  <si>
    <t>02640445</t>
  </si>
  <si>
    <t>Habr obecný /Carpinus betulus/ 200-250cm</t>
  </si>
  <si>
    <t>723018346</t>
  </si>
  <si>
    <t>184215132</t>
  </si>
  <si>
    <t>Ukotvení dřeviny kůly třemi kůly, délky přes 1 do 2 m</t>
  </si>
  <si>
    <t>1504616953</t>
  </si>
  <si>
    <t>60591253</t>
  </si>
  <si>
    <t>kůl vyvazovací dřevěný impregnovaný D 8cm dl 2m</t>
  </si>
  <si>
    <t>-990849363</t>
  </si>
  <si>
    <t>997013811</t>
  </si>
  <si>
    <t>Poplatek za uložení stavebního odpadu na skládce (skládkovné) dřevěného zatříděného do Katalogu odpadů pod kódem 170 201</t>
  </si>
  <si>
    <t>-919629428</t>
  </si>
  <si>
    <t>921426742</t>
  </si>
  <si>
    <t>-78966982</t>
  </si>
  <si>
    <t>338171123</t>
  </si>
  <si>
    <t>Montáž sloupků a vzpěr plotových ocelových trubkových nebo profilovaných výšky do 2,60 m se zabetonováním do 0,08 m3 do připravených jamek</t>
  </si>
  <si>
    <t>-350517974</t>
  </si>
  <si>
    <t>58932312</t>
  </si>
  <si>
    <t>beton C 12/15 kamenivo frakce 0/16</t>
  </si>
  <si>
    <t>1391913060</t>
  </si>
  <si>
    <t>55342265</t>
  </si>
  <si>
    <t>sloupek plotový koncový Pz a komaxitový 3000/48x1,5mm</t>
  </si>
  <si>
    <t>583910177</t>
  </si>
  <si>
    <t>15619210</t>
  </si>
  <si>
    <t>krytka plastová D 38/48mm</t>
  </si>
  <si>
    <t>-211834269</t>
  </si>
  <si>
    <t>55342275</t>
  </si>
  <si>
    <t>vzpěra plotová 38x1,5mm včetně krytky s uchem 3000mm</t>
  </si>
  <si>
    <t>1418905243</t>
  </si>
  <si>
    <t>348401160</t>
  </si>
  <si>
    <t>Montáž oplocení z pletiva strojového s napínacími dráty do 1,6 m</t>
  </si>
  <si>
    <t>-2030264824</t>
  </si>
  <si>
    <t>31327502</t>
  </si>
  <si>
    <t>pletivo drátěné plastifikované se čtvercovými oky 50/2,2mm v 1500mm</t>
  </si>
  <si>
    <t>-1927769441</t>
  </si>
  <si>
    <t>313M201</t>
  </si>
  <si>
    <t>napínák pro napínací drát - zelený</t>
  </si>
  <si>
    <t>-1546902755</t>
  </si>
  <si>
    <t>313M202</t>
  </si>
  <si>
    <t>příchytka napínacího drátu zatloukací zelená</t>
  </si>
  <si>
    <t>733989740</t>
  </si>
  <si>
    <t>15619200</t>
  </si>
  <si>
    <t>drát poplastovaný kruhový vázací 1,1/1,5mm</t>
  </si>
  <si>
    <t>-1101500619</t>
  </si>
  <si>
    <t>348401450</t>
  </si>
  <si>
    <t>Montáž oplocení z pletiva rozvinutí, uchycení a napnutí drátu napínacího</t>
  </si>
  <si>
    <t>1492631116</t>
  </si>
  <si>
    <t>15619100</t>
  </si>
  <si>
    <t>drát poplastovaný kruhový napínací 2,5/3,5mm</t>
  </si>
  <si>
    <t>-1714468824</t>
  </si>
  <si>
    <t>348401460</t>
  </si>
  <si>
    <t>Montáž oplocení z pletiva rozvinutí, uchycení a napnutí drátu přiháčkování pletiva k napínacímu drátu</t>
  </si>
  <si>
    <t>976391604</t>
  </si>
  <si>
    <t>181102302</t>
  </si>
  <si>
    <t>Úprava pláně na stavbách dálnic strojně v zářezech mimo skalních se zhutněním</t>
  </si>
  <si>
    <t>-961553913</t>
  </si>
  <si>
    <t>-1148270743</t>
  </si>
  <si>
    <t>5_01</t>
  </si>
  <si>
    <t>Osazení sloupků dopr. značky vč. beton. základu</t>
  </si>
  <si>
    <t>-1024178625</t>
  </si>
  <si>
    <t>5_02</t>
  </si>
  <si>
    <t>Osazení svislé dopr. značky na sloupek nebo konzolu</t>
  </si>
  <si>
    <t>1116696683</t>
  </si>
  <si>
    <t>5_03</t>
  </si>
  <si>
    <t>Značka dopr. inf IP 11- 13500/700 fól 1, EG 7 letá</t>
  </si>
  <si>
    <t>200724912</t>
  </si>
  <si>
    <t>5_04</t>
  </si>
  <si>
    <t>Značka dopr. dodat E 8 a, b, c 500/150 fól 1, EG 7 letá</t>
  </si>
  <si>
    <t>1717853721</t>
  </si>
  <si>
    <t>5_05</t>
  </si>
  <si>
    <t xml:space="preserve">Zřízení vodorovného značení z nátěr. hmot tl. do 3mm, vč. nátěrové hmoty </t>
  </si>
  <si>
    <t>-1201843581</t>
  </si>
  <si>
    <t>5_06</t>
  </si>
  <si>
    <t>Vyspravení krytu po překopu asf. betonem tl. do 7 cm</t>
  </si>
  <si>
    <t>1057693353</t>
  </si>
  <si>
    <t>5_07</t>
  </si>
  <si>
    <t>Řezání stávajícího živičného krytu tl. 5-10 cm</t>
  </si>
  <si>
    <t>-1379095436</t>
  </si>
  <si>
    <t>675299180</t>
  </si>
  <si>
    <t>564851111_1</t>
  </si>
  <si>
    <t>Podklad ze štěrkodrti ŠD s rozprostřením a zhutněním, po zhutnění tl. 150 mm, frakce 0-32mm</t>
  </si>
  <si>
    <t>-105792027</t>
  </si>
  <si>
    <t>564861111</t>
  </si>
  <si>
    <t>Podklad ze štěrkodrti ŠD s rozprostřením a zhutněním, po zhutnění tl. 200 mm</t>
  </si>
  <si>
    <t>362439869</t>
  </si>
  <si>
    <t>581124115</t>
  </si>
  <si>
    <t>Kryt z prostého betonu komunikací pro pěší tl. 150 mm</t>
  </si>
  <si>
    <t>1163688908</t>
  </si>
  <si>
    <t>596212213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</si>
  <si>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přes 300 m2</t>
  </si>
  <si>
    <t>551589688</t>
  </si>
  <si>
    <t>59245020</t>
  </si>
  <si>
    <t>dlažba skladebná betonová 200x100x80mm přírodní</t>
  </si>
  <si>
    <t>-145992228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</si>
  <si>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</si>
  <si>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</si>
  <si>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264582537</t>
  </si>
  <si>
    <t>59217031</t>
  </si>
  <si>
    <t>obrubník betonový silniční 1000x150x250mm</t>
  </si>
  <si>
    <t>1908780100</t>
  </si>
  <si>
    <t>304730129</t>
  </si>
  <si>
    <t>59217029</t>
  </si>
  <si>
    <t>obrubník betonový silniční nájezdový 1000x150x150mm</t>
  </si>
  <si>
    <t>-2104724246</t>
  </si>
  <si>
    <t>1162905171</t>
  </si>
  <si>
    <t>5_2</t>
  </si>
  <si>
    <t>Komunikace pozemní - dlažba pojezdová</t>
  </si>
  <si>
    <t>5_7</t>
  </si>
  <si>
    <t>Zatravněná plocha</t>
  </si>
  <si>
    <t>181111121</t>
  </si>
  <si>
    <t>Plošná úprava terénu v zemině tř. 1 až 4 s urovnáním povrchu bez doplnění ornice souvislé plochy do 500 m2 při nerovnostech terénu přes 100 do 150 mm v rovině nebo na svahu do 1:5</t>
  </si>
  <si>
    <t>192471393</t>
  </si>
  <si>
    <t>181411131</t>
  </si>
  <si>
    <t>Založení trávníku na půdě předem připravené plochy do 1000 m2 výsevem včetně utažení parkového v rovině nebo na svahu do 1:5</t>
  </si>
  <si>
    <t>-1392844154</t>
  </si>
  <si>
    <t>00572410</t>
  </si>
  <si>
    <t>osivo směs travní parková</t>
  </si>
  <si>
    <t>-1574867597</t>
  </si>
  <si>
    <t>9_01 - R2</t>
  </si>
  <si>
    <t>Vpusť k žlabu polymerbetonová C250, litinový rošt, včetně napojení</t>
  </si>
  <si>
    <t>-1541133332</t>
  </si>
  <si>
    <t>9_01 - R3</t>
  </si>
  <si>
    <t>Žlab odvodňovací polymerbeton, zatížení C250 Kn, včetně dodávky roštu a žlabu</t>
  </si>
  <si>
    <t>1102013809</t>
  </si>
  <si>
    <t>600817111</t>
  </si>
  <si>
    <t>966071822</t>
  </si>
  <si>
    <t>Rozebrání oplocení z pletiva drátěného se čtvercovými oky, výšky přes 1,6 do 2,0 m</t>
  </si>
  <si>
    <t>1117803893</t>
  </si>
  <si>
    <t>998223011</t>
  </si>
  <si>
    <t>Přesun hmot pro pozemní komunikace s krytem dlážděným dopravní vzdálenost do 200 m jakékoliv délky objektu</t>
  </si>
  <si>
    <t>48700865</t>
  </si>
  <si>
    <t>SO02 - 02 - IO 01 - Přípojka vody</t>
  </si>
  <si>
    <t xml:space="preserve">    8 - Trubní vedení</t>
  </si>
  <si>
    <t>942207667</t>
  </si>
  <si>
    <t>-170095100</t>
  </si>
  <si>
    <t>132212101</t>
  </si>
  <si>
    <t>Hloubení zapažených i nezapažených rýh šířky do 600 mm ručním nebo pneumatickým nářadím s urovnáním dna do předepsaného profilu a spádu v horninách tř. 3 soudržných</t>
  </si>
  <si>
    <t>-893761090</t>
  </si>
  <si>
    <t>132212109</t>
  </si>
  <si>
    <t>Hloubení zapažených i nezapažených rýh šířky do 600 mm ručním nebo pneumatickým nářadím s urovnáním dna do předepsaného profilu a spádu v horninách tř. 3 Příplatek k cenám za lepivost horniny tř. 3</t>
  </si>
  <si>
    <t>873989579</t>
  </si>
  <si>
    <t>133201101</t>
  </si>
  <si>
    <t>Hloubení zapažených i nezapažených šachet s případným nutným přemístěním výkopku ve výkopišti v hornině tř. 3 do 100 m3</t>
  </si>
  <si>
    <t>-640238732</t>
  </si>
  <si>
    <t>133201109</t>
  </si>
  <si>
    <t>Hloubení zapažených i nezapažených šachet s případným nutným přemístěním výkopku ve výkopišti v hornině tř. 3 Příplatek k cenám za lepivost horniny tř. 3</t>
  </si>
  <si>
    <t>2032745774</t>
  </si>
  <si>
    <t>-998682049</t>
  </si>
  <si>
    <t>-304059009</t>
  </si>
  <si>
    <t>-1768170063</t>
  </si>
  <si>
    <t>1012618400</t>
  </si>
  <si>
    <t>1626933922</t>
  </si>
  <si>
    <t>58331351</t>
  </si>
  <si>
    <t>kamenivo těžené drobné frakce 0/4</t>
  </si>
  <si>
    <t>351099826</t>
  </si>
  <si>
    <t>451572111</t>
  </si>
  <si>
    <t>Lože pod potrubí, stoky a drobné objekty v otevřeném výkopu z kameniva drobného těženého 0 až 4 mm</t>
  </si>
  <si>
    <t>1926193057</t>
  </si>
  <si>
    <t>Trubní vedení</t>
  </si>
  <si>
    <t>8_IO 01 - 1</t>
  </si>
  <si>
    <t>Přípojka vody PE 100, 40x3,7mm, délka 7m</t>
  </si>
  <si>
    <t>917115904</t>
  </si>
  <si>
    <t>8_IO 01 - 2</t>
  </si>
  <si>
    <t>Vodoměrna šachta pojízdná</t>
  </si>
  <si>
    <t>2020406515</t>
  </si>
  <si>
    <t>8_IO 01 - 3</t>
  </si>
  <si>
    <t xml:space="preserve">venkovní potrubí PE 100, 40x3,7mm </t>
  </si>
  <si>
    <t>-1803856183</t>
  </si>
  <si>
    <t>8_IO 01 - 4</t>
  </si>
  <si>
    <t>Šroubení pozinkované 5/4"</t>
  </si>
  <si>
    <t>1754940089</t>
  </si>
  <si>
    <t>8_IO 01 - 5</t>
  </si>
  <si>
    <t>Armatury se dvěma závity ventily zpětné PN 10 do 110°C G 5/4</t>
  </si>
  <si>
    <t>-577551998</t>
  </si>
  <si>
    <t>8_IO 01 - 6</t>
  </si>
  <si>
    <t>Chránička DN 100 z trub KG, délka 1 m</t>
  </si>
  <si>
    <t>718226270</t>
  </si>
  <si>
    <t>8_IO 01 - 7</t>
  </si>
  <si>
    <t>-625716412</t>
  </si>
  <si>
    <t>8_IO 01 - 8</t>
  </si>
  <si>
    <t>-1274216513</t>
  </si>
  <si>
    <t>899721111</t>
  </si>
  <si>
    <t>Signalizační vodič na potrubí DN do 150 mm</t>
  </si>
  <si>
    <t>-281075879</t>
  </si>
  <si>
    <t>899722112</t>
  </si>
  <si>
    <t>Krytí potrubí z plastů výstražnou fólií z PVC šířky 25 cm</t>
  </si>
  <si>
    <t>1815300932</t>
  </si>
  <si>
    <t>998276101</t>
  </si>
  <si>
    <t>Přesun hmot pro trubní vedení hloubené z trub z plastických hmot nebo sklolaminátových pro vodovody nebo kanalizace v otevřeném výkopu dopravní vzdálenost do 15 m</t>
  </si>
  <si>
    <t>-469187133</t>
  </si>
  <si>
    <t>SO02 - 03 - IO 02 - Přípojka kanalizace</t>
  </si>
  <si>
    <t>115101201</t>
  </si>
  <si>
    <t>Čerpání vody na dopravní výšku do 10 m s uvažovaným průměrným přítokem do 500 l/min</t>
  </si>
  <si>
    <t>hod</t>
  </si>
  <si>
    <t>550139243</t>
  </si>
  <si>
    <t>1017176540</t>
  </si>
  <si>
    <t>-1229946782</t>
  </si>
  <si>
    <t>926026466</t>
  </si>
  <si>
    <t>-349113569</t>
  </si>
  <si>
    <t>1331621410</t>
  </si>
  <si>
    <t>-933398850</t>
  </si>
  <si>
    <t>1528194958</t>
  </si>
  <si>
    <t>1147283766</t>
  </si>
  <si>
    <t>1943604005</t>
  </si>
  <si>
    <t>-706921207</t>
  </si>
  <si>
    <t>-1330018325</t>
  </si>
  <si>
    <t>-299257865</t>
  </si>
  <si>
    <t>-135106133</t>
  </si>
  <si>
    <t>Stavební práce, obsypy a izolace zasakovacího zařízení</t>
  </si>
  <si>
    <t>2122883709</t>
  </si>
  <si>
    <t>Pohotovost čerp. soupravy, výška 10 m, přítok do 500 l</t>
  </si>
  <si>
    <t>den</t>
  </si>
  <si>
    <t>917942465</t>
  </si>
  <si>
    <t>8_IO 02 - 1</t>
  </si>
  <si>
    <t>Napojení na hlavní stoku</t>
  </si>
  <si>
    <t>1147230090</t>
  </si>
  <si>
    <t>8_IO 02 - 2</t>
  </si>
  <si>
    <t>D+M revizní šachty, plastová DN 400,teleskopický poklop DN 400</t>
  </si>
  <si>
    <t>791928140</t>
  </si>
  <si>
    <t>8_IO 02 - 3</t>
  </si>
  <si>
    <t>D+M revizní šachty, plastová DN 600, teleskopický poklop DN 600</t>
  </si>
  <si>
    <t>-1076759557</t>
  </si>
  <si>
    <t>8_IO 02 - 4</t>
  </si>
  <si>
    <t>Vsakovací studna</t>
  </si>
  <si>
    <t>-1700084155</t>
  </si>
  <si>
    <t>8_IO 02 - 5</t>
  </si>
  <si>
    <t>Vsakovací boxy dešťových vod</t>
  </si>
  <si>
    <t>637191086</t>
  </si>
  <si>
    <t>8_IO 02 - 6</t>
  </si>
  <si>
    <t>Sorpční vpusť</t>
  </si>
  <si>
    <t>395780787</t>
  </si>
  <si>
    <t>8_IO 02 - 7</t>
  </si>
  <si>
    <t>Liniové odvodnění DN 100, délka 8,5 m, třída zatížení D400</t>
  </si>
  <si>
    <t>198293429</t>
  </si>
  <si>
    <t>8_IO 02 - 8</t>
  </si>
  <si>
    <t>Montáž sorpční vpusti a liniového odvodnění</t>
  </si>
  <si>
    <t>-1531372966</t>
  </si>
  <si>
    <t>8_IO 02 - 9</t>
  </si>
  <si>
    <t>Kanalizační potrubí KG</t>
  </si>
  <si>
    <t>-2111862900</t>
  </si>
  <si>
    <t>8_IO 02 - 10</t>
  </si>
  <si>
    <t>Zabezpečení konců kanalizace a tl. zkouška vzduchem kanalizace do DN 300</t>
  </si>
  <si>
    <t>-1362337576</t>
  </si>
  <si>
    <t>871265231</t>
  </si>
  <si>
    <t>Kanalizační potrubí z tvrdého PVC v otevřeném výkopu ve sklonu do 20 %, hladkého plnostěnného jednovrstvého, tuhost třídy SN 10 DN 110</t>
  </si>
  <si>
    <t>-1000221589</t>
  </si>
  <si>
    <t>871315241</t>
  </si>
  <si>
    <t>Kanalizační potrubí z tvrdého PVC v otevřeném výkopu ve sklonu do 20 %, hladkého plnostěnného vícevrstvého, tuhost třídy SN 12 DN 150</t>
  </si>
  <si>
    <t>1836029630</t>
  </si>
  <si>
    <t>877265221</t>
  </si>
  <si>
    <t>Montáž tvarovek na kanalizačním potrubí z trub z plastu z tvrdého PVC nebo z polypropylenu v otevřeném výkopu dvouosých DN 110</t>
  </si>
  <si>
    <t>40651638</t>
  </si>
  <si>
    <t>28612202</t>
  </si>
  <si>
    <t>koleno kanalizační plastové PVC KG DN 160/45° SN 12/16</t>
  </si>
  <si>
    <t>2005335986</t>
  </si>
  <si>
    <t>1809766258</t>
  </si>
  <si>
    <t>-896708946</t>
  </si>
  <si>
    <t>721173315</t>
  </si>
  <si>
    <t>Potrubí z plastových trub PVC SN4 dešťové DN 110</t>
  </si>
  <si>
    <t>908953058</t>
  </si>
  <si>
    <t>721173316</t>
  </si>
  <si>
    <t>Potrubí z plastových trub PVC SN4 dešťové DN 125</t>
  </si>
  <si>
    <t>135773884</t>
  </si>
  <si>
    <t>721173317</t>
  </si>
  <si>
    <t>Potrubí z plastových trub PVC SN4 dešťové DN 160</t>
  </si>
  <si>
    <t>-1389573930</t>
  </si>
  <si>
    <t>721173404</t>
  </si>
  <si>
    <t>Potrubí z plastových trub PVC SN4 svodné (ležaté) DN 200</t>
  </si>
  <si>
    <t>-344262417</t>
  </si>
  <si>
    <t>721241102</t>
  </si>
  <si>
    <t>Lapače střešních splavenin litinové DN 125</t>
  </si>
  <si>
    <t>-1621737134</t>
  </si>
  <si>
    <t>721290112</t>
  </si>
  <si>
    <t>Zkouška těsnosti kanalizace v objektech vodou DN 150 nebo DN 200</t>
  </si>
  <si>
    <t>-1749110339</t>
  </si>
  <si>
    <t>SO02 - 04 - IO 03 - Přípojka elektro</t>
  </si>
  <si>
    <t>M -  Práce a dodávky M</t>
  </si>
  <si>
    <t xml:space="preserve">    21-M -  Elektromontáže</t>
  </si>
  <si>
    <t>1840411380</t>
  </si>
  <si>
    <t>-190228435</t>
  </si>
  <si>
    <t>1087707105</t>
  </si>
  <si>
    <t>-1634073173</t>
  </si>
  <si>
    <t>-919194904</t>
  </si>
  <si>
    <t>1715272882</t>
  </si>
  <si>
    <t>1658764978</t>
  </si>
  <si>
    <t>-543573299</t>
  </si>
  <si>
    <t>-687575088</t>
  </si>
  <si>
    <t>-1477710261</t>
  </si>
  <si>
    <t>1110859258</t>
  </si>
  <si>
    <t xml:space="preserve"> Práce a dodávky M</t>
  </si>
  <si>
    <t>21-M</t>
  </si>
  <si>
    <t xml:space="preserve"> Elektromontáže</t>
  </si>
  <si>
    <t>741122425</t>
  </si>
  <si>
    <t>Montáž kabelů měděných bez ukončení uložených volně nebo v liště plných kulatých pancéřovaných (CYKYDY) počtu a průřezu žil 3x35+25 mm2, 4x25 mm2</t>
  </si>
  <si>
    <t>937762442</t>
  </si>
  <si>
    <t>34111631</t>
  </si>
  <si>
    <t>kabel silový s Cu jádrem 1 kV 3x35+25mm2</t>
  </si>
  <si>
    <t>2023433889</t>
  </si>
  <si>
    <t>SO02 - 05 - IO 04 - Přípojka plynu</t>
  </si>
  <si>
    <t>-2040540189</t>
  </si>
  <si>
    <t>2119751263</t>
  </si>
  <si>
    <t>406754976</t>
  </si>
  <si>
    <t>684750834</t>
  </si>
  <si>
    <t>1120823090</t>
  </si>
  <si>
    <t>1698676083</t>
  </si>
  <si>
    <t>552902412</t>
  </si>
  <si>
    <t>1783434047</t>
  </si>
  <si>
    <t>-1477452566</t>
  </si>
  <si>
    <t>-627303660</t>
  </si>
  <si>
    <t>1129596395</t>
  </si>
  <si>
    <t>8_IO 04 - 1</t>
  </si>
  <si>
    <t>Přípojka plynu, 5 m</t>
  </si>
  <si>
    <t>-1905035607</t>
  </si>
  <si>
    <t>8_IO 04 - 2</t>
  </si>
  <si>
    <t>Plynoměrná skříň</t>
  </si>
  <si>
    <t>1720006135</t>
  </si>
  <si>
    <t>8_IO 04 - 5</t>
  </si>
  <si>
    <t>Základ pod plynoměrnou skříň</t>
  </si>
  <si>
    <t>-1753595094</t>
  </si>
  <si>
    <t>8_IO 04 - 4</t>
  </si>
  <si>
    <t>Revize plynu</t>
  </si>
  <si>
    <t>-258753659</t>
  </si>
  <si>
    <t>8_IO 04 - 6</t>
  </si>
  <si>
    <t>Ochranná trubka D 100 mm</t>
  </si>
  <si>
    <t>-612563238</t>
  </si>
  <si>
    <t>8_IO 04 - 7</t>
  </si>
  <si>
    <t>Dvířka niky 300/300, uzamykatelná s větracími otvory</t>
  </si>
  <si>
    <t>818331838</t>
  </si>
  <si>
    <t>8_IO 04 - 8</t>
  </si>
  <si>
    <t>-907218891</t>
  </si>
  <si>
    <t>8_IO 04 - 9</t>
  </si>
  <si>
    <t>Tlaková zkouška potrubí</t>
  </si>
  <si>
    <t>1018023777</t>
  </si>
  <si>
    <t>-235901213</t>
  </si>
  <si>
    <t>1887510515</t>
  </si>
  <si>
    <t>-1145122521</t>
  </si>
  <si>
    <t>723160204</t>
  </si>
  <si>
    <t>Přípojky k plynoměrům spojované na závit bez ochozu G 1</t>
  </si>
  <si>
    <t>1449571994</t>
  </si>
  <si>
    <t>723160334</t>
  </si>
  <si>
    <t>Přípojky k plynoměrům rozpěrky přípojek G 1</t>
  </si>
  <si>
    <t>1396552816</t>
  </si>
  <si>
    <t>723170117</t>
  </si>
  <si>
    <t>Potrubí z plastových trub Pe100 spojovaných elektrotvarovkami PN 0,4 MPa (SDR 11) D 63 x 5,8 mm</t>
  </si>
  <si>
    <t>-1579419257</t>
  </si>
  <si>
    <t>723231167</t>
  </si>
  <si>
    <t>Armatury se dvěma závity kohouty kulové PN 42 do 185°C plnoprůtokové vnitřní závit těžká řada G 2</t>
  </si>
  <si>
    <t>1286097363</t>
  </si>
  <si>
    <t>723234311</t>
  </si>
  <si>
    <t>Armatury se dvěma závity středotlaké regulátory tlaku plynu jednostupňové pro zemní plyn, výkon do 6 m3/hod</t>
  </si>
  <si>
    <t>-1177935103</t>
  </si>
  <si>
    <t>732_01</t>
  </si>
  <si>
    <t>-1476703581</t>
  </si>
  <si>
    <t>1360791543</t>
  </si>
  <si>
    <t>SO02 - 06 - IO 05 - Venkovní osvětlení</t>
  </si>
  <si>
    <t>HSV -  Práce a dodávky HSV</t>
  </si>
  <si>
    <t xml:space="preserve">    2 -  Zakládání</t>
  </si>
  <si>
    <t xml:space="preserve"> Práce a dodávky HSV</t>
  </si>
  <si>
    <t>Vytýčení trasy vedení kabelového, podzemního, v terénu volném</t>
  </si>
  <si>
    <t>km</t>
  </si>
  <si>
    <t>1008533711</t>
  </si>
  <si>
    <t>666728644</t>
  </si>
  <si>
    <t>-1335070523</t>
  </si>
  <si>
    <t>-736331996</t>
  </si>
  <si>
    <t>814329403</t>
  </si>
  <si>
    <t>-1168482866</t>
  </si>
  <si>
    <t>1656502537</t>
  </si>
  <si>
    <t>636147748</t>
  </si>
  <si>
    <t>1217371748</t>
  </si>
  <si>
    <t>-1733537697</t>
  </si>
  <si>
    <t>-1414299078</t>
  </si>
  <si>
    <t>-1956293028</t>
  </si>
  <si>
    <t xml:space="preserve"> Zakládání</t>
  </si>
  <si>
    <t>275313611</t>
  </si>
  <si>
    <t>Základy z betonu prostého patky a bloky z betonu kamenem neprokládaného tř. C 16/20</t>
  </si>
  <si>
    <t>-476116475</t>
  </si>
  <si>
    <t>275351121</t>
  </si>
  <si>
    <t>Bednění základů patek zřízení</t>
  </si>
  <si>
    <t>-1778674548</t>
  </si>
  <si>
    <t>275351122</t>
  </si>
  <si>
    <t>Bednění základů patek odstranění</t>
  </si>
  <si>
    <t>1278580709</t>
  </si>
  <si>
    <t>02 Dodávka</t>
  </si>
  <si>
    <t>Zřízení pouzdrového základu pro stožár VO</t>
  </si>
  <si>
    <t>1900075058</t>
  </si>
  <si>
    <t>28611205</t>
  </si>
  <si>
    <t>trubka kanalizační PPKGEM 315x9,7x3000 mm SN10</t>
  </si>
  <si>
    <t>942680308</t>
  </si>
  <si>
    <t>767061272</t>
  </si>
  <si>
    <t>1748186488</t>
  </si>
  <si>
    <t>741110312</t>
  </si>
  <si>
    <t>Montáž trubek ochranných s nasunutím nebo našroubováním do krabic plastových tuhých, uložených volně, vnitřního Ø přes 40 do 90 mm</t>
  </si>
  <si>
    <t>-236802373</t>
  </si>
  <si>
    <t>345713520</t>
  </si>
  <si>
    <t>trubka elektroinstalační ohebná dvouplášťová korugovaná D 52/63 mm, HDPE+LDPE</t>
  </si>
  <si>
    <t>2008530028</t>
  </si>
  <si>
    <t>741122211</t>
  </si>
  <si>
    <t>Montáž kabelů měděných bez ukončení uložených volně nebo v liště plných kulatých (CYKY) počtu a průřezu žil 3x1,5 až 6 mm2</t>
  </si>
  <si>
    <t>23699627</t>
  </si>
  <si>
    <t>16826329</t>
  </si>
  <si>
    <t>741123224</t>
  </si>
  <si>
    <t>Montáž kabelů hliníkových bez ukončení uložených volně plných nebo laněných kulatých (AYKY) počtu a průřezu žil 4x16 mm2</t>
  </si>
  <si>
    <t>2027756931</t>
  </si>
  <si>
    <t>341123160</t>
  </si>
  <si>
    <t>kabel silový s Al jádrem 1 kV 4x16mm2</t>
  </si>
  <si>
    <t>-680886364</t>
  </si>
  <si>
    <t>545630558</t>
  </si>
  <si>
    <t>741132133</t>
  </si>
  <si>
    <t>Ukončení kabelů smršťovací záklopkou nebo páskou se zapojením bez letování, počtu a průřezu žil 4x16 mm2</t>
  </si>
  <si>
    <t>-1087248332</t>
  </si>
  <si>
    <t>741320001</t>
  </si>
  <si>
    <t>Montáž pojistek se zapojením vodičů závitových kompletních E 27 do 25 A</t>
  </si>
  <si>
    <t>1306735021</t>
  </si>
  <si>
    <t>345234150</t>
  </si>
  <si>
    <t>vložka pojistková E27 normální 2410 6A</t>
  </si>
  <si>
    <t>825159298</t>
  </si>
  <si>
    <t>741373002</t>
  </si>
  <si>
    <t>Montáž svítidel výbojkových se zapojením vodičů průmyslových nebo venkovních na výložník</t>
  </si>
  <si>
    <t>-2009590888</t>
  </si>
  <si>
    <t>01-Dodávka</t>
  </si>
  <si>
    <t>LED svítidlo VO, typ AMPERA MINI (Artechnik Schréder), 38W, Al, IP65</t>
  </si>
  <si>
    <t>-955813794</t>
  </si>
  <si>
    <t>210204002</t>
  </si>
  <si>
    <t>Montáž stožárů osvětlení parkových ocelových</t>
  </si>
  <si>
    <t>1912201354</t>
  </si>
  <si>
    <t>316740670</t>
  </si>
  <si>
    <t>stožár osvětlovací sadový Pz 133/89/60 v 6,0m</t>
  </si>
  <si>
    <t>-1842341516</t>
  </si>
  <si>
    <t>210204203</t>
  </si>
  <si>
    <t>Montáž elektrovýzbroje stožárů osvětlení 3 okruhy</t>
  </si>
  <si>
    <t>391953011</t>
  </si>
  <si>
    <t>02-Dodávka</t>
  </si>
  <si>
    <t>elektrovýzbroj stožáru - 3 okruhy</t>
  </si>
  <si>
    <t>488404965</t>
  </si>
  <si>
    <t>354418950</t>
  </si>
  <si>
    <t>-1280745839</t>
  </si>
  <si>
    <t>-1797198944</t>
  </si>
  <si>
    <t>-1795784331</t>
  </si>
  <si>
    <t>741410041</t>
  </si>
  <si>
    <t>Montáž uzemňovacího vedení s upevněním, propojením a připojením pomocí svorek v zemi s izolací spojů drátu nebo lana Ø do 10 mm v městské zástavbě</t>
  </si>
  <si>
    <t>1974706615</t>
  </si>
  <si>
    <t>354410720</t>
  </si>
  <si>
    <t>drát pro hromosvod FeZn D 8mm</t>
  </si>
  <si>
    <t>-828169720</t>
  </si>
  <si>
    <t>741420021</t>
  </si>
  <si>
    <t>Montáž hromosvodného vedení svorek se 2 šrouby</t>
  </si>
  <si>
    <t>1081739707</t>
  </si>
  <si>
    <t>354418850</t>
  </si>
  <si>
    <t>2111290503</t>
  </si>
  <si>
    <t>944566606</t>
  </si>
  <si>
    <t>1980410414</t>
  </si>
  <si>
    <t>SO03 - Přístřešek na jízdní kola</t>
  </si>
  <si>
    <t xml:space="preserve">    2 - Zakládání</t>
  </si>
  <si>
    <t>133102011</t>
  </si>
  <si>
    <t>Hloubení zapažených i nezapažených šachet plocha výkopu do 20 m2 ručním nebo pneumatickým nářadím s případným nutným přemístěním výkopku ve výkopišti v horninách soudržných tř. 1 a 2, plocha výkopu do 4 m2</t>
  </si>
  <si>
    <t>2144673064</t>
  </si>
  <si>
    <t>1427520195</t>
  </si>
  <si>
    <t>1734241494</t>
  </si>
  <si>
    <t>-1583194596</t>
  </si>
  <si>
    <t>Zakládání</t>
  </si>
  <si>
    <t>272313611</t>
  </si>
  <si>
    <t>Základy z betonu prostého klenby z betonu kamenem neprokládaného tř. C 16/20</t>
  </si>
  <si>
    <t>823026040</t>
  </si>
  <si>
    <t>628613611</t>
  </si>
  <si>
    <t>Žárové zinkování ponorem dílů ocelových konstrukcí mostů hmotnosti dílců do 100 kg</t>
  </si>
  <si>
    <t>752772135</t>
  </si>
  <si>
    <t>953961115</t>
  </si>
  <si>
    <t>Kotvy chemické s vyvrtáním otvoru do betonu, železobetonu nebo tvrdého kamene tmel, velikost M 20, hloubka 170 mm</t>
  </si>
  <si>
    <t>1487469382</t>
  </si>
  <si>
    <t>-1287867114</t>
  </si>
  <si>
    <t>767_1</t>
  </si>
  <si>
    <t>D+M stojan na kola z žárově pozinkované oceli</t>
  </si>
  <si>
    <t>1636001730</t>
  </si>
  <si>
    <t>767391112</t>
  </si>
  <si>
    <t>Montáž krytiny z tvarovaných plechů trapézových nebo vlnitých, uchyceným šroubováním</t>
  </si>
  <si>
    <t>1283708469</t>
  </si>
  <si>
    <t>15484113</t>
  </si>
  <si>
    <t>plech trapézový povrchová úprava pozink 40/160 tl 1,00mm</t>
  </si>
  <si>
    <t>1021059102</t>
  </si>
  <si>
    <t>14550318</t>
  </si>
  <si>
    <t>profil ocelový čtvercový svařovaný 80x80x5mm</t>
  </si>
  <si>
    <t>506223995</t>
  </si>
  <si>
    <t>14550337</t>
  </si>
  <si>
    <t>profil ocelový obdélníkový svařovaný 80x40x5mm</t>
  </si>
  <si>
    <t>-1574074480</t>
  </si>
  <si>
    <t>15945240</t>
  </si>
  <si>
    <t>plech děrovaný tahokov Pz oko 10/7,62/1,4 tl 0,7mm tabule</t>
  </si>
  <si>
    <t>-310250901</t>
  </si>
  <si>
    <t>767416121</t>
  </si>
  <si>
    <t>Montáž lehkých obvodových plášťů rastrová (roštová) konstrukce tvořená lehkou nosnou rámovou konstrukcí sestavenou na místě ze stavebních prvků s neprůhlednými výplňovými panely, předem sestavenými výšky budovy do 6 m</t>
  </si>
  <si>
    <t>-1853181755</t>
  </si>
  <si>
    <t>998767201</t>
  </si>
  <si>
    <t>Přesun hmot pro zámečnické konstrukce stanovený procentní sazbou (%) z ceny vodorovná dopravní vzdálenost do 50 m v objektech výšky do 6 m</t>
  </si>
  <si>
    <t>1836901918</t>
  </si>
  <si>
    <t>00 - VRNY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</si>
  <si>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</si>
  <si>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</si>
  <si>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</si>
  <si>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</si>
  <si>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>VRN</t>
  </si>
  <si>
    <t>Vedlejší rozpočtové náklady</t>
  </si>
  <si>
    <t>VRN1</t>
  </si>
  <si>
    <t>Průzkumné, geodetické a projektové práce</t>
  </si>
  <si>
    <t>010001000</t>
  </si>
  <si>
    <t>Průzkumné, geodetické a projektové práce (0,5% z celkové ceny díla bez VRNŮ)</t>
  </si>
  <si>
    <t>1024</t>
  </si>
  <si>
    <t>1447761390</t>
  </si>
  <si>
    <t>VRN3</t>
  </si>
  <si>
    <t>Zařízení staveniště</t>
  </si>
  <si>
    <t>030001000</t>
  </si>
  <si>
    <t>Zařízení staveniště (1% z celkové ceny díla bez VRNŮ)</t>
  </si>
  <si>
    <t>-1518474067</t>
  </si>
  <si>
    <t>VRN6</t>
  </si>
  <si>
    <t>Územní vlivy</t>
  </si>
  <si>
    <t>062002000</t>
  </si>
  <si>
    <t>Ztížené dopravní podmínky (0,5% z celkové ceny díla bez VRNŮ)</t>
  </si>
  <si>
    <t>-187449695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</si>
  <si>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</si>
  <si>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</si>
  <si>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</si>
  <si>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</si>
  <si>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</si>
  <si>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</si>
  <si>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</si>
  <si>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</si>
  <si>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</si>
  <si>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</si>
  <si>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</si>
  <si>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</si>
  <si>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</si>
  <si>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</si>
  <si>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</si>
  <si>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</si>
  <si>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</si>
  <si>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</si>
  <si>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</si>
  <si>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</si>
  <si>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</si>
  <si>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</si>
  <si>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</si>
  <si>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</si>
  <si>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</si>
  <si>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</si>
  <si>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</si>
  <si>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</si>
  <si>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</si>
  <si>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</si>
  <si>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</si>
  <si>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</si>
  <si>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</si>
  <si>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</si>
  <si>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</si>
  <si>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</si>
  <si>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</si>
  <si>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</si>
  <si>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</si>
  <si>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</si>
  <si>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</si>
  <si>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</si>
  <si>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</si>
  <si>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</si>
  <si>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</si>
  <si>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</si>
  <si>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</si>
  <si>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</si>
  <si>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</si>
  <si>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</si>
  <si>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</si>
  <si>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</si>
  <si>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</si>
  <si>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</si>
  <si>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</si>
  <si>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</si>
  <si>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</si>
  <si>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</si>
  <si>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</si>
  <si>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</si>
  <si>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</si>
  <si>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</si>
  <si>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</si>
  <si>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</si>
  <si>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</si>
  <si>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</si>
  <si>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</si>
  <si>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</si>
  <si>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</si>
  <si>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</si>
  <si>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</si>
  <si>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</si>
  <si>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</si>
  <si>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</si>
  <si>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</si>
  <si>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</si>
  <si>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</si>
  <si>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</si>
  <si>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</si>
  <si>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</si>
  <si>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</si>
  <si>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</si>
  <si>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</si>
  <si>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</si>
  <si>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</si>
  <si>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</si>
  <si>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</si>
  <si>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</si>
  <si>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</si>
  <si>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</si>
  <si>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</si>
  <si>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</si>
  <si>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</si>
  <si>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</si>
  <si>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</si>
  <si>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</si>
  <si>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</si>
  <si>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</si>
  <si>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</si>
  <si>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</si>
  <si>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</si>
  <si>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</si>
  <si>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</si>
  <si>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</si>
  <si>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</si>
  <si>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</si>
  <si>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</si>
  <si>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</si>
  <si>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</si>
  <si>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</si>
  <si>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</si>
  <si>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</si>
  <si>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</si>
  <si>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</si>
  <si>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</si>
  <si>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</si>
  <si>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</si>
  <si>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</si>
  <si>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</si>
  <si>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</si>
  <si>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</si>
  <si>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</si>
  <si>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</si>
  <si>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</si>
  <si>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</si>
  <si>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</si>
  <si>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</si>
  <si>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</si>
  <si>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</si>
  <si>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</si>
  <si>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</si>
  <si>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</si>
  <si>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</si>
  <si>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</si>
  <si>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</si>
  <si>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</si>
  <si>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</si>
  <si>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</si>
  <si>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</si>
  <si>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</si>
  <si>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</si>
  <si>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</si>
  <si>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</si>
  <si>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</si>
  <si>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</si>
  <si>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</si>
  <si>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</si>
  <si>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</si>
  <si>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</si>
  <si>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</si>
  <si>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</si>
  <si>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</si>
  <si>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</si>
  <si>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</si>
  <si>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</si>
  <si>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</si>
  <si>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</si>
  <si>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</si>
  <si>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</si>
  <si>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</si>
  <si>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</si>
  <si>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</si>
  <si>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</si>
  <si>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</si>
  <si>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</si>
  <si>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</si>
  <si>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</si>
  <si>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</si>
  <si>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</si>
  <si>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</si>
  <si>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</si>
  <si>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</si>
  <si>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</si>
  <si>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</si>
  <si>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</si>
  <si>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</si>
  <si>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</si>
  <si>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</si>
  <si>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</si>
  <si>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</si>
  <si>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</si>
  <si>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</si>
  <si>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</si>
  <si>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</si>
  <si>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</si>
  <si>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plastové okno, dvoukřídlé, 1750x1500mm, izolační trojsko, interiér bílá barva, exteriér světle šedá barva</t>
  </si>
  <si>
    <t>plastové okno, čtyřdílné, 2000x2430mm izolační trojsko, interiér bílá barva, exteriér světle šedá barva</t>
  </si>
  <si>
    <t>plastové okno, dvoukřídlé, 750x625mm, izolační trojsko, interiér bílá barva, exteriér světle šedá barva, neprůhledné sklo</t>
  </si>
  <si>
    <t>Sociální bydlení v ul. Mlýnská, Bystřice pod Hostýnem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</si>
</sst>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  <font>
      <b/>
      <sz val="10"/>
      <color rgb="FF969696"/>
      <name val="Arial CE"/>
      <charset val="238"/>
    </font>
    <font>
      <b/>
      <sz val="8"/>
      <name val="Arial CE"/>
      <charset val="238"/>
    </font>
    <font>
      <b/>
      <sz val="8"/>
      <color rgb="FF969696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2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8" fillId="5" borderId="9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5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5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4" fontId="24" fillId="0" borderId="22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0" fontId="0" fillId="5" borderId="8" xfId="0" applyFont="1" applyFill="1" applyBorder="1" applyAlignment="1" applyProtection="1">
      <alignment vertical="center"/>
      <protection locked="0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18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8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0" fontId="7" fillId="0" borderId="21" xfId="0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 applyProtection="1">
      <alignment horizontal="center" vertical="center" wrapText="1"/>
      <protection locked="0"/>
    </xf>
    <xf numFmtId="0" fontId="18" fillId="5" borderId="19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4" fontId="20" fillId="0" borderId="0" xfId="0" applyNumberFormat="1" applyFont="1" applyAlignment="1"/>
    <xf numFmtId="166" fontId="29" fillId="0" borderId="13" xfId="0" applyNumberFormat="1" applyFont="1" applyBorder="1" applyAlignment="1"/>
    <xf numFmtId="166" fontId="29" fillId="0" borderId="14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49" fontId="18" fillId="0" borderId="23" xfId="0" applyNumberFormat="1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167" fontId="18" fillId="0" borderId="23" xfId="0" applyNumberFormat="1" applyFont="1" applyBorder="1" applyAlignment="1" applyProtection="1">
      <alignment vertical="center"/>
      <protection locked="0"/>
    </xf>
    <xf numFmtId="4" fontId="18" fillId="3" borderId="23" xfId="0" applyNumberFormat="1" applyFont="1" applyFill="1" applyBorder="1" applyAlignment="1" applyProtection="1">
      <alignment vertical="center"/>
      <protection locked="0"/>
    </xf>
    <xf numFmtId="4" fontId="18" fillId="0" borderId="23" xfId="0" applyNumberFormat="1" applyFont="1" applyBorder="1" applyAlignment="1" applyProtection="1">
      <alignment vertical="center"/>
      <protection locked="0"/>
    </xf>
    <xf numFmtId="0" fontId="19" fillId="3" borderId="15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6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3" xfId="0" applyFont="1" applyBorder="1" applyAlignment="1" applyProtection="1">
      <alignment horizontal="center" vertical="center"/>
      <protection locked="0"/>
    </xf>
    <xf numFmtId="49" fontId="31" fillId="0" borderId="23" xfId="0" applyNumberFormat="1" applyFont="1" applyBorder="1" applyAlignment="1" applyProtection="1">
      <alignment horizontal="left" vertical="center" wrapText="1"/>
      <protection locked="0"/>
    </xf>
    <xf numFmtId="0" fontId="31" fillId="0" borderId="23" xfId="0" applyFont="1" applyBorder="1" applyAlignment="1" applyProtection="1">
      <alignment horizontal="left" vertical="center" wrapText="1"/>
      <protection locked="0"/>
    </xf>
    <xf numFmtId="0" fontId="31" fillId="0" borderId="23" xfId="0" applyFont="1" applyBorder="1" applyAlignment="1" applyProtection="1">
      <alignment horizontal="center" vertical="center" wrapText="1"/>
      <protection locked="0"/>
    </xf>
    <xf numFmtId="167" fontId="31" fillId="0" borderId="23" xfId="0" applyNumberFormat="1" applyFont="1" applyBorder="1" applyAlignment="1" applyProtection="1">
      <alignment vertical="center"/>
      <protection locked="0"/>
    </xf>
    <xf numFmtId="4" fontId="31" fillId="3" borderId="23" xfId="0" applyNumberFormat="1" applyFont="1" applyFill="1" applyBorder="1" applyAlignment="1" applyProtection="1">
      <alignment vertical="center"/>
      <protection locked="0"/>
    </xf>
    <xf numFmtId="4" fontId="31" fillId="0" borderId="23" xfId="0" applyNumberFormat="1" applyFont="1" applyBorder="1" applyAlignment="1" applyProtection="1">
      <alignment vertical="center"/>
      <protection locked="0"/>
    </xf>
    <xf numFmtId="0" fontId="32" fillId="0" borderId="4" xfId="0" applyFont="1" applyBorder="1" applyAlignment="1">
      <alignment vertical="center"/>
    </xf>
    <xf numFmtId="0" fontId="31" fillId="3" borderId="15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167" fontId="18" fillId="3" borderId="23" xfId="0" applyNumberFormat="1" applyFont="1" applyFill="1" applyBorder="1" applyAlignment="1" applyProtection="1">
      <alignment vertical="center"/>
      <protection locked="0"/>
    </xf>
    <xf numFmtId="0" fontId="19" fillId="3" borderId="20" xfId="0" applyFont="1" applyFill="1" applyBorder="1" applyAlignment="1" applyProtection="1">
      <alignment horizontal="left" vertical="center"/>
      <protection locked="0"/>
    </xf>
    <xf numFmtId="0" fontId="19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166" fontId="19" fillId="0" borderId="22" xfId="0" applyNumberFormat="1" applyFont="1" applyBorder="1" applyAlignment="1">
      <alignment vertical="center"/>
    </xf>
    <xf numFmtId="0" fontId="31" fillId="3" borderId="20" xfId="0" applyFont="1" applyFill="1" applyBorder="1" applyAlignment="1" applyProtection="1">
      <alignment horizontal="left" vertical="center"/>
      <protection locked="0"/>
    </xf>
    <xf numFmtId="0" fontId="31" fillId="0" borderId="2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33" fillId="0" borderId="24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26" xfId="0" applyFont="1" applyBorder="1" applyAlignment="1">
      <alignment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7" xfId="0" applyFont="1" applyBorder="1" applyAlignment="1">
      <alignment vertical="center" wrapText="1"/>
    </xf>
    <xf numFmtId="0" fontId="33" fillId="0" borderId="28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27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49" fontId="36" fillId="0" borderId="1" xfId="0" applyNumberFormat="1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1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5" fillId="0" borderId="29" xfId="0" applyFont="1" applyBorder="1" applyAlignment="1">
      <alignment horizontal="center" vertical="center"/>
    </xf>
    <xf numFmtId="0" fontId="38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27" xfId="0" applyFont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center" vertical="top"/>
    </xf>
    <xf numFmtId="0" fontId="36" fillId="0" borderId="30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8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36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5" fillId="0" borderId="29" xfId="0" applyFont="1" applyBorder="1" applyAlignment="1">
      <alignment horizontal="left"/>
    </xf>
    <xf numFmtId="0" fontId="38" fillId="0" borderId="29" xfId="0" applyFont="1" applyBorder="1" applyAlignment="1"/>
    <xf numFmtId="0" fontId="33" fillId="0" borderId="27" xfId="0" applyFont="1" applyBorder="1" applyAlignment="1">
      <alignment vertical="top"/>
    </xf>
    <xf numFmtId="0" fontId="33" fillId="0" borderId="28" xfId="0" applyFont="1" applyBorder="1" applyAlignment="1">
      <alignment vertical="top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top"/>
    </xf>
    <xf numFmtId="0" fontId="33" fillId="0" borderId="30" xfId="0" applyFont="1" applyBorder="1" applyAlignment="1">
      <alignment vertical="top"/>
    </xf>
    <xf numFmtId="0" fontId="33" fillId="0" borderId="29" xfId="0" applyFont="1" applyBorder="1" applyAlignment="1">
      <alignment vertical="top"/>
    </xf>
    <xf numFmtId="0" fontId="33" fillId="0" borderId="31" xfId="0" applyFont="1" applyBorder="1" applyAlignment="1">
      <alignment vertical="top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left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left" vertical="center"/>
    </xf>
    <xf numFmtId="0" fontId="35" fillId="0" borderId="29" xfId="0" applyFont="1" applyBorder="1" applyAlignment="1">
      <alignment horizontal="left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49" fontId="36" fillId="0" borderId="1" xfId="0" applyNumberFormat="1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wrapText="1"/>
    </xf>
    <xf numFmtId="0" fontId="42" fillId="0" borderId="0" xfId="0" applyFont="1" applyAlignment="1">
      <alignment horizontal="left" vertical="center"/>
    </xf>
    <xf numFmtId="4" fontId="42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164" fontId="42" fillId="0" borderId="0" xfId="0" applyNumberFormat="1" applyFont="1" applyAlignment="1" applyProtection="1">
      <alignment horizontal="right" vertical="center"/>
      <protection locked="0"/>
    </xf>
    <xf numFmtId="0" fontId="44" fillId="0" borderId="0" xfId="0" applyFont="1" applyAlignment="1">
      <alignment horizontal="left" vertical="center"/>
    </xf>
    <xf numFmtId="4" fontId="42" fillId="0" borderId="0" xfId="0" applyNumberFormat="1" applyFont="1" applyAlignment="1">
      <alignment horizontal="right" vertical="center"/>
    </xf>
    <xf numFmtId="0" fontId="42" fillId="0" borderId="0" xfId="0" applyFont="1" applyAlignment="1">
      <alignment vertical="center"/>
    </xf>
    <xf numFmtId="164" fontId="42" fillId="0" borderId="0" xfId="0" applyNumberFormat="1" applyFont="1" applyAlignment="1">
      <alignment horizontal="left" vertical="center"/>
    </xf>
    <xf numFmtId="0" fontId="42" fillId="0" borderId="0" xfId="0" applyFont="1" applyAlignment="1">
      <alignment vertical="center"/>
    </xf>
    <xf numFmtId="4" fontId="42" fillId="0" borderId="0" xfId="0" applyNumberFormat="1" applyFont="1" applyAlignment="1">
      <alignment horizontal="right" vertical="center"/>
    </xf>
    <xf numFmtId="0" fontId="42" fillId="0" borderId="0" xfId="0" applyFont="1" applyAlignment="1">
      <alignment horizontal="right" vertical="center"/>
    </xf>
    <xf numFmtId="4" fontId="42" fillId="0" borderId="0" xfId="0" applyNumberFormat="1" applyFont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75"/>
  <sheetViews>
    <sheetView showGridLines="0" tabSelected="1" workbookViewId="0">
      <selection activeCell="AA11" sqref="AA11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>
      <c r="AR2" s="263" t="s">
        <v>6</v>
      </c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S2" s="14" t="s">
        <v>7</v>
      </c>
      <c r="BT2" s="14" t="s">
        <v>8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9</v>
      </c>
    </row>
    <row r="4" spans="1:74" ht="24.95" customHeight="1">
      <c r="B4" s="17"/>
      <c r="D4" s="18" t="s">
        <v>10</v>
      </c>
      <c r="AR4" s="17"/>
      <c r="AS4" s="19" t="s">
        <v>11</v>
      </c>
      <c r="BE4" s="20" t="s">
        <v>12</v>
      </c>
      <c r="BS4" s="14" t="s">
        <v>13</v>
      </c>
    </row>
    <row r="5" spans="1:74" ht="12" customHeight="1">
      <c r="B5" s="17"/>
      <c r="D5" s="21" t="s">
        <v>14</v>
      </c>
      <c r="K5" s="274" t="s">
        <v>15</v>
      </c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R5" s="17"/>
      <c r="BE5" s="280" t="s">
        <v>16</v>
      </c>
      <c r="BS5" s="14" t="s">
        <v>7</v>
      </c>
    </row>
    <row r="6" spans="1:74" ht="36.950000000000003" customHeight="1">
      <c r="B6" s="17"/>
      <c r="D6" s="23" t="s">
        <v>17</v>
      </c>
      <c r="K6" s="275" t="s">
        <v>3151</v>
      </c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R6" s="17"/>
      <c r="BE6" s="281"/>
      <c r="BS6" s="14" t="s">
        <v>7</v>
      </c>
    </row>
    <row r="7" spans="1:74" ht="12" customHeight="1">
      <c r="B7" s="17"/>
      <c r="D7" s="24" t="s">
        <v>18</v>
      </c>
      <c r="K7" s="22" t="s">
        <v>3</v>
      </c>
      <c r="AK7" s="24" t="s">
        <v>19</v>
      </c>
      <c r="AN7" s="22" t="s">
        <v>3</v>
      </c>
      <c r="AR7" s="17"/>
      <c r="BE7" s="281"/>
      <c r="BS7" s="14" t="s">
        <v>7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/>
      <c r="AR8" s="17"/>
      <c r="BE8" s="281"/>
      <c r="BS8" s="14" t="s">
        <v>7</v>
      </c>
    </row>
    <row r="9" spans="1:74" ht="14.45" customHeight="1">
      <c r="B9" s="17"/>
      <c r="AR9" s="17"/>
      <c r="BE9" s="281"/>
      <c r="BS9" s="14" t="s">
        <v>7</v>
      </c>
    </row>
    <row r="10" spans="1:74" ht="12" customHeight="1">
      <c r="B10" s="17"/>
      <c r="D10" s="24" t="s">
        <v>23</v>
      </c>
      <c r="AK10" s="24" t="s">
        <v>24</v>
      </c>
      <c r="AN10" s="22" t="s">
        <v>25</v>
      </c>
      <c r="AR10" s="17"/>
      <c r="BE10" s="281"/>
      <c r="BS10" s="14" t="s">
        <v>7</v>
      </c>
    </row>
    <row r="11" spans="1:74" ht="18.399999999999999" customHeight="1">
      <c r="B11" s="17"/>
      <c r="E11" s="22" t="s">
        <v>26</v>
      </c>
      <c r="AK11" s="24" t="s">
        <v>27</v>
      </c>
      <c r="AN11" s="22" t="s">
        <v>3</v>
      </c>
      <c r="AR11" s="17"/>
      <c r="BE11" s="281"/>
      <c r="BS11" s="14" t="s">
        <v>7</v>
      </c>
    </row>
    <row r="12" spans="1:74" ht="6.95" customHeight="1">
      <c r="B12" s="17"/>
      <c r="AR12" s="17"/>
      <c r="BE12" s="281"/>
      <c r="BS12" s="14" t="s">
        <v>7</v>
      </c>
    </row>
    <row r="13" spans="1:74" ht="12" customHeight="1">
      <c r="B13" s="17"/>
      <c r="D13" s="24" t="s">
        <v>28</v>
      </c>
      <c r="AK13" s="24" t="s">
        <v>24</v>
      </c>
      <c r="AN13" s="26" t="s">
        <v>29</v>
      </c>
      <c r="AR13" s="17"/>
      <c r="BE13" s="281"/>
      <c r="BS13" s="14" t="s">
        <v>7</v>
      </c>
    </row>
    <row r="14" spans="1:74" ht="12.75">
      <c r="B14" s="17"/>
      <c r="E14" s="276" t="s">
        <v>29</v>
      </c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4" t="s">
        <v>27</v>
      </c>
      <c r="AN14" s="26" t="s">
        <v>29</v>
      </c>
      <c r="AR14" s="17"/>
      <c r="BE14" s="281"/>
      <c r="BS14" s="14" t="s">
        <v>7</v>
      </c>
    </row>
    <row r="15" spans="1:74" ht="6.95" customHeight="1">
      <c r="B15" s="17"/>
      <c r="AR15" s="17"/>
      <c r="BE15" s="281"/>
      <c r="BS15" s="14" t="s">
        <v>4</v>
      </c>
    </row>
    <row r="16" spans="1:74" ht="12" customHeight="1">
      <c r="B16" s="17"/>
      <c r="D16" s="24" t="s">
        <v>30</v>
      </c>
      <c r="AK16" s="24" t="s">
        <v>24</v>
      </c>
      <c r="AN16" s="22" t="s">
        <v>31</v>
      </c>
      <c r="AR16" s="17"/>
      <c r="BE16" s="281"/>
      <c r="BS16" s="14" t="s">
        <v>4</v>
      </c>
    </row>
    <row r="17" spans="2:71" ht="18.399999999999999" customHeight="1">
      <c r="B17" s="17"/>
      <c r="E17" s="22" t="s">
        <v>32</v>
      </c>
      <c r="AK17" s="24" t="s">
        <v>27</v>
      </c>
      <c r="AN17" s="22" t="s">
        <v>3</v>
      </c>
      <c r="AR17" s="17"/>
      <c r="BE17" s="281"/>
      <c r="BS17" s="14" t="s">
        <v>33</v>
      </c>
    </row>
    <row r="18" spans="2:71" ht="6.95" customHeight="1">
      <c r="B18" s="17"/>
      <c r="AR18" s="17"/>
      <c r="BE18" s="281"/>
      <c r="BS18" s="14" t="s">
        <v>7</v>
      </c>
    </row>
    <row r="19" spans="2:71" ht="12" customHeight="1">
      <c r="B19" s="17"/>
      <c r="D19" s="24" t="s">
        <v>34</v>
      </c>
      <c r="AK19" s="24" t="s">
        <v>24</v>
      </c>
      <c r="AN19" s="22" t="s">
        <v>3</v>
      </c>
      <c r="AR19" s="17"/>
      <c r="BE19" s="281"/>
      <c r="BS19" s="14" t="s">
        <v>7</v>
      </c>
    </row>
    <row r="20" spans="2:71" ht="18.399999999999999" customHeight="1">
      <c r="B20" s="17"/>
      <c r="E20" s="22" t="s">
        <v>35</v>
      </c>
      <c r="AK20" s="24" t="s">
        <v>27</v>
      </c>
      <c r="AN20" s="22" t="s">
        <v>3</v>
      </c>
      <c r="AR20" s="17"/>
      <c r="BE20" s="281"/>
      <c r="BS20" s="14" t="s">
        <v>4</v>
      </c>
    </row>
    <row r="21" spans="2:71" ht="6.95" customHeight="1">
      <c r="B21" s="17"/>
      <c r="AR21" s="17"/>
      <c r="BE21" s="281"/>
    </row>
    <row r="22" spans="2:71" ht="12" customHeight="1">
      <c r="B22" s="17"/>
      <c r="D22" s="24" t="s">
        <v>36</v>
      </c>
      <c r="AR22" s="17"/>
      <c r="BE22" s="281"/>
    </row>
    <row r="23" spans="2:71" ht="51" customHeight="1">
      <c r="B23" s="17"/>
      <c r="E23" s="278" t="s">
        <v>37</v>
      </c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R23" s="17"/>
      <c r="BE23" s="281"/>
    </row>
    <row r="24" spans="2:71" ht="6.95" customHeight="1">
      <c r="B24" s="17"/>
      <c r="AR24" s="17"/>
      <c r="BE24" s="281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81"/>
    </row>
    <row r="26" spans="2:71" s="1" customFormat="1" ht="25.9" customHeight="1">
      <c r="B26" s="29"/>
      <c r="D26" s="30" t="s">
        <v>38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83">
        <f>ROUND(AG54,2)</f>
        <v>0</v>
      </c>
      <c r="AL26" s="284"/>
      <c r="AM26" s="284"/>
      <c r="AN26" s="284"/>
      <c r="AO26" s="284"/>
      <c r="AR26" s="29"/>
      <c r="BE26" s="281"/>
    </row>
    <row r="27" spans="2:71" s="1" customFormat="1" ht="6.95" customHeight="1">
      <c r="B27" s="29"/>
      <c r="AR27" s="29"/>
      <c r="BE27" s="281"/>
    </row>
    <row r="28" spans="2:71" s="1" customFormat="1" ht="12.75">
      <c r="B28" s="29"/>
      <c r="L28" s="256" t="s">
        <v>39</v>
      </c>
      <c r="M28" s="256"/>
      <c r="N28" s="256"/>
      <c r="O28" s="256"/>
      <c r="P28" s="256"/>
      <c r="W28" s="256" t="s">
        <v>40</v>
      </c>
      <c r="X28" s="256"/>
      <c r="Y28" s="256"/>
      <c r="Z28" s="256"/>
      <c r="AA28" s="256"/>
      <c r="AB28" s="256"/>
      <c r="AC28" s="256"/>
      <c r="AD28" s="256"/>
      <c r="AE28" s="256"/>
      <c r="AK28" s="256" t="s">
        <v>41</v>
      </c>
      <c r="AL28" s="256"/>
      <c r="AM28" s="256"/>
      <c r="AN28" s="256"/>
      <c r="AO28" s="256"/>
      <c r="AR28" s="29"/>
      <c r="BE28" s="281"/>
    </row>
    <row r="29" spans="2:71" s="2" customFormat="1" ht="14.45" customHeight="1">
      <c r="B29" s="33"/>
      <c r="D29" s="310" t="s">
        <v>42</v>
      </c>
      <c r="E29" s="316"/>
      <c r="F29" s="310" t="s">
        <v>43</v>
      </c>
      <c r="G29" s="316"/>
      <c r="H29" s="316"/>
      <c r="I29" s="316"/>
      <c r="J29" s="316"/>
      <c r="K29" s="316"/>
      <c r="L29" s="317">
        <v>0.21</v>
      </c>
      <c r="M29" s="318"/>
      <c r="N29" s="318"/>
      <c r="O29" s="318"/>
      <c r="P29" s="318"/>
      <c r="Q29" s="316"/>
      <c r="R29" s="316"/>
      <c r="S29" s="316"/>
      <c r="T29" s="316"/>
      <c r="U29" s="316"/>
      <c r="V29" s="316"/>
      <c r="W29" s="319">
        <f>ROUND(AZ54, 2)</f>
        <v>0</v>
      </c>
      <c r="X29" s="320"/>
      <c r="Y29" s="320"/>
      <c r="Z29" s="320"/>
      <c r="AA29" s="320"/>
      <c r="AB29" s="320"/>
      <c r="AC29" s="320"/>
      <c r="AD29" s="320"/>
      <c r="AE29" s="320"/>
      <c r="AF29" s="316"/>
      <c r="AG29" s="316"/>
      <c r="AH29" s="316"/>
      <c r="AI29" s="316"/>
      <c r="AJ29" s="316"/>
      <c r="AK29" s="319">
        <f>ROUND(AV54, 2)</f>
        <v>0</v>
      </c>
      <c r="AL29" s="320"/>
      <c r="AM29" s="320"/>
      <c r="AN29" s="320"/>
      <c r="AO29" s="320"/>
      <c r="AR29" s="33"/>
      <c r="BE29" s="282"/>
    </row>
    <row r="30" spans="2:71" s="2" customFormat="1" ht="14.45" customHeight="1">
      <c r="B30" s="33"/>
      <c r="E30" s="316"/>
      <c r="F30" s="310" t="s">
        <v>44</v>
      </c>
      <c r="G30" s="316"/>
      <c r="H30" s="316"/>
      <c r="I30" s="316"/>
      <c r="J30" s="316"/>
      <c r="K30" s="316"/>
      <c r="L30" s="317">
        <v>0.15</v>
      </c>
      <c r="M30" s="318"/>
      <c r="N30" s="318"/>
      <c r="O30" s="318"/>
      <c r="P30" s="318"/>
      <c r="Q30" s="316"/>
      <c r="R30" s="316"/>
      <c r="S30" s="316"/>
      <c r="T30" s="316"/>
      <c r="U30" s="316"/>
      <c r="V30" s="316"/>
      <c r="W30" s="321">
        <f>ROUND(BA54, 2)</f>
        <v>0</v>
      </c>
      <c r="X30" s="318"/>
      <c r="Y30" s="318"/>
      <c r="Z30" s="318"/>
      <c r="AA30" s="318"/>
      <c r="AB30" s="318"/>
      <c r="AC30" s="318"/>
      <c r="AD30" s="318"/>
      <c r="AE30" s="318"/>
      <c r="AF30" s="316"/>
      <c r="AG30" s="316"/>
      <c r="AH30" s="316"/>
      <c r="AI30" s="316"/>
      <c r="AJ30" s="316"/>
      <c r="AK30" s="321">
        <f>ROUND(AW54, 2)</f>
        <v>0</v>
      </c>
      <c r="AL30" s="318"/>
      <c r="AM30" s="318"/>
      <c r="AN30" s="318"/>
      <c r="AO30" s="318"/>
      <c r="AR30" s="33"/>
      <c r="BE30" s="282"/>
    </row>
    <row r="31" spans="2:71" s="2" customFormat="1" ht="14.45" hidden="1" customHeight="1">
      <c r="B31" s="33"/>
      <c r="F31" s="24" t="s">
        <v>45</v>
      </c>
      <c r="L31" s="279">
        <v>0.21</v>
      </c>
      <c r="M31" s="258"/>
      <c r="N31" s="258"/>
      <c r="O31" s="258"/>
      <c r="P31" s="258"/>
      <c r="W31" s="257">
        <f>ROUND(BB54, 2)</f>
        <v>0</v>
      </c>
      <c r="X31" s="258"/>
      <c r="Y31" s="258"/>
      <c r="Z31" s="258"/>
      <c r="AA31" s="258"/>
      <c r="AB31" s="258"/>
      <c r="AC31" s="258"/>
      <c r="AD31" s="258"/>
      <c r="AE31" s="258"/>
      <c r="AK31" s="257">
        <v>0</v>
      </c>
      <c r="AL31" s="258"/>
      <c r="AM31" s="258"/>
      <c r="AN31" s="258"/>
      <c r="AO31" s="258"/>
      <c r="AR31" s="33"/>
      <c r="BE31" s="282"/>
    </row>
    <row r="32" spans="2:71" s="2" customFormat="1" ht="14.45" hidden="1" customHeight="1">
      <c r="B32" s="33"/>
      <c r="F32" s="24" t="s">
        <v>46</v>
      </c>
      <c r="L32" s="279">
        <v>0.15</v>
      </c>
      <c r="M32" s="258"/>
      <c r="N32" s="258"/>
      <c r="O32" s="258"/>
      <c r="P32" s="258"/>
      <c r="W32" s="257">
        <f>ROUND(BC54, 2)</f>
        <v>0</v>
      </c>
      <c r="X32" s="258"/>
      <c r="Y32" s="258"/>
      <c r="Z32" s="258"/>
      <c r="AA32" s="258"/>
      <c r="AB32" s="258"/>
      <c r="AC32" s="258"/>
      <c r="AD32" s="258"/>
      <c r="AE32" s="258"/>
      <c r="AK32" s="257">
        <v>0</v>
      </c>
      <c r="AL32" s="258"/>
      <c r="AM32" s="258"/>
      <c r="AN32" s="258"/>
      <c r="AO32" s="258"/>
      <c r="AR32" s="33"/>
      <c r="BE32" s="282"/>
    </row>
    <row r="33" spans="2:44" s="2" customFormat="1" ht="14.45" hidden="1" customHeight="1">
      <c r="B33" s="33"/>
      <c r="F33" s="24" t="s">
        <v>47</v>
      </c>
      <c r="L33" s="279">
        <v>0</v>
      </c>
      <c r="M33" s="258"/>
      <c r="N33" s="258"/>
      <c r="O33" s="258"/>
      <c r="P33" s="258"/>
      <c r="W33" s="257">
        <f>ROUND(BD54, 2)</f>
        <v>0</v>
      </c>
      <c r="X33" s="258"/>
      <c r="Y33" s="258"/>
      <c r="Z33" s="258"/>
      <c r="AA33" s="258"/>
      <c r="AB33" s="258"/>
      <c r="AC33" s="258"/>
      <c r="AD33" s="258"/>
      <c r="AE33" s="258"/>
      <c r="AK33" s="257">
        <v>0</v>
      </c>
      <c r="AL33" s="258"/>
      <c r="AM33" s="258"/>
      <c r="AN33" s="258"/>
      <c r="AO33" s="258"/>
      <c r="AR33" s="33"/>
    </row>
    <row r="34" spans="2:44" s="1" customFormat="1" ht="6.95" customHeight="1">
      <c r="B34" s="29"/>
      <c r="AR34" s="29"/>
    </row>
    <row r="35" spans="2:44" s="1" customFormat="1" ht="25.9" customHeight="1">
      <c r="B35" s="29"/>
      <c r="C35" s="34"/>
      <c r="D35" s="35" t="s">
        <v>48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49</v>
      </c>
      <c r="U35" s="36"/>
      <c r="V35" s="36"/>
      <c r="W35" s="36"/>
      <c r="X35" s="259" t="s">
        <v>50</v>
      </c>
      <c r="Y35" s="260"/>
      <c r="Z35" s="260"/>
      <c r="AA35" s="260"/>
      <c r="AB35" s="260"/>
      <c r="AC35" s="36"/>
      <c r="AD35" s="36"/>
      <c r="AE35" s="36"/>
      <c r="AF35" s="36"/>
      <c r="AG35" s="36"/>
      <c r="AH35" s="36"/>
      <c r="AI35" s="36"/>
      <c r="AJ35" s="36"/>
      <c r="AK35" s="261">
        <f>SUM(AK26:AK33)</f>
        <v>0</v>
      </c>
      <c r="AL35" s="260"/>
      <c r="AM35" s="260"/>
      <c r="AN35" s="260"/>
      <c r="AO35" s="262"/>
      <c r="AP35" s="34"/>
      <c r="AQ35" s="34"/>
      <c r="AR35" s="29"/>
    </row>
    <row r="36" spans="2:44" s="1" customFormat="1" ht="6.95" customHeight="1">
      <c r="B36" s="29"/>
      <c r="AR36" s="29"/>
    </row>
    <row r="37" spans="2:44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9"/>
    </row>
    <row r="41" spans="2:44" s="1" customFormat="1" ht="6.95" customHeight="1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29"/>
    </row>
    <row r="42" spans="2:44" s="1" customFormat="1" ht="24.95" customHeight="1">
      <c r="B42" s="29"/>
      <c r="C42" s="18" t="s">
        <v>51</v>
      </c>
      <c r="AR42" s="29"/>
    </row>
    <row r="43" spans="2:44" s="1" customFormat="1" ht="6.95" customHeight="1">
      <c r="B43" s="29"/>
      <c r="AR43" s="29"/>
    </row>
    <row r="44" spans="2:44" s="3" customFormat="1" ht="12" customHeight="1">
      <c r="B44" s="42"/>
      <c r="C44" s="24" t="s">
        <v>14</v>
      </c>
      <c r="L44" s="3" t="str">
        <f>K5</f>
        <v>NAB_R_1905015</v>
      </c>
      <c r="AR44" s="42"/>
    </row>
    <row r="45" spans="2:44" s="4" customFormat="1" ht="36.950000000000003" customHeight="1">
      <c r="B45" s="43"/>
      <c r="C45" s="44" t="s">
        <v>17</v>
      </c>
      <c r="L45" s="271" t="str">
        <f>K6</f>
        <v>Sociální bydlení v ul. Mlýnská, Bystřice pod Hostýnem</v>
      </c>
      <c r="M45" s="272"/>
      <c r="N45" s="272"/>
      <c r="O45" s="272"/>
      <c r="P45" s="272"/>
      <c r="Q45" s="272"/>
      <c r="R45" s="272"/>
      <c r="S45" s="272"/>
      <c r="T45" s="272"/>
      <c r="U45" s="272"/>
      <c r="V45" s="272"/>
      <c r="W45" s="272"/>
      <c r="X45" s="272"/>
      <c r="Y45" s="272"/>
      <c r="Z45" s="272"/>
      <c r="AA45" s="272"/>
      <c r="AB45" s="272"/>
      <c r="AC45" s="272"/>
      <c r="AD45" s="272"/>
      <c r="AE45" s="272"/>
      <c r="AF45" s="272"/>
      <c r="AG45" s="272"/>
      <c r="AH45" s="272"/>
      <c r="AI45" s="272"/>
      <c r="AJ45" s="272"/>
      <c r="AK45" s="272"/>
      <c r="AL45" s="272"/>
      <c r="AM45" s="272"/>
      <c r="AN45" s="272"/>
      <c r="AO45" s="272"/>
      <c r="AR45" s="43"/>
    </row>
    <row r="46" spans="2:44" s="1" customFormat="1" ht="6.95" customHeight="1">
      <c r="B46" s="29"/>
      <c r="AR46" s="29"/>
    </row>
    <row r="47" spans="2:44" s="1" customFormat="1" ht="12" customHeight="1">
      <c r="B47" s="29"/>
      <c r="C47" s="24" t="s">
        <v>20</v>
      </c>
      <c r="L47" s="45" t="str">
        <f>IF(K8="","",K8)</f>
        <v>Bystřice pod Hostýnem</v>
      </c>
      <c r="AI47" s="24" t="s">
        <v>22</v>
      </c>
      <c r="AM47" s="273" t="str">
        <f>IF(AN8= "","",AN8)</f>
        <v/>
      </c>
      <c r="AN47" s="273"/>
      <c r="AR47" s="29"/>
    </row>
    <row r="48" spans="2:44" s="1" customFormat="1" ht="6.95" customHeight="1">
      <c r="B48" s="29"/>
      <c r="AR48" s="29"/>
    </row>
    <row r="49" spans="1:91" s="1" customFormat="1" ht="15.2" customHeight="1">
      <c r="B49" s="29"/>
      <c r="C49" s="24" t="s">
        <v>23</v>
      </c>
      <c r="L49" s="3" t="str">
        <f>IF(E11= "","",E11)</f>
        <v>Město Bystřice pod Hostýnem, Masarykovo nám. 137</v>
      </c>
      <c r="AI49" s="24" t="s">
        <v>30</v>
      </c>
      <c r="AM49" s="269" t="str">
        <f>IF(E17="","",E17)</f>
        <v>dnprojekce s.r.o.</v>
      </c>
      <c r="AN49" s="270"/>
      <c r="AO49" s="270"/>
      <c r="AP49" s="270"/>
      <c r="AR49" s="29"/>
      <c r="AS49" s="265" t="s">
        <v>52</v>
      </c>
      <c r="AT49" s="266"/>
      <c r="AU49" s="47"/>
      <c r="AV49" s="47"/>
      <c r="AW49" s="47"/>
      <c r="AX49" s="47"/>
      <c r="AY49" s="47"/>
      <c r="AZ49" s="47"/>
      <c r="BA49" s="47"/>
      <c r="BB49" s="47"/>
      <c r="BC49" s="47"/>
      <c r="BD49" s="48"/>
    </row>
    <row r="50" spans="1:91" s="1" customFormat="1" ht="15.2" customHeight="1">
      <c r="B50" s="29"/>
      <c r="C50" s="24" t="s">
        <v>28</v>
      </c>
      <c r="L50" s="3" t="str">
        <f>IF(E14= "Vyplň údaj","",E14)</f>
        <v/>
      </c>
      <c r="AI50" s="24" t="s">
        <v>34</v>
      </c>
      <c r="AM50" s="269" t="str">
        <f>IF(E20="","",E20)</f>
        <v xml:space="preserve"> </v>
      </c>
      <c r="AN50" s="270"/>
      <c r="AO50" s="270"/>
      <c r="AP50" s="270"/>
      <c r="AR50" s="29"/>
      <c r="AS50" s="267"/>
      <c r="AT50" s="268"/>
      <c r="AU50" s="49"/>
      <c r="AV50" s="49"/>
      <c r="AW50" s="49"/>
      <c r="AX50" s="49"/>
      <c r="AY50" s="49"/>
      <c r="AZ50" s="49"/>
      <c r="BA50" s="49"/>
      <c r="BB50" s="49"/>
      <c r="BC50" s="49"/>
      <c r="BD50" s="50"/>
    </row>
    <row r="51" spans="1:91" s="1" customFormat="1" ht="10.9" customHeight="1">
      <c r="B51" s="29"/>
      <c r="AR51" s="29"/>
      <c r="AS51" s="267"/>
      <c r="AT51" s="268"/>
      <c r="AU51" s="49"/>
      <c r="AV51" s="49"/>
      <c r="AW51" s="49"/>
      <c r="AX51" s="49"/>
      <c r="AY51" s="49"/>
      <c r="AZ51" s="49"/>
      <c r="BA51" s="49"/>
      <c r="BB51" s="49"/>
      <c r="BC51" s="49"/>
      <c r="BD51" s="50"/>
    </row>
    <row r="52" spans="1:91" s="1" customFormat="1" ht="29.25" customHeight="1">
      <c r="B52" s="29"/>
      <c r="C52" s="292" t="s">
        <v>53</v>
      </c>
      <c r="D52" s="293"/>
      <c r="E52" s="293"/>
      <c r="F52" s="293"/>
      <c r="G52" s="293"/>
      <c r="H52" s="51"/>
      <c r="I52" s="294" t="s">
        <v>54</v>
      </c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5" t="s">
        <v>55</v>
      </c>
      <c r="AH52" s="293"/>
      <c r="AI52" s="293"/>
      <c r="AJ52" s="293"/>
      <c r="AK52" s="293"/>
      <c r="AL52" s="293"/>
      <c r="AM52" s="293"/>
      <c r="AN52" s="294" t="s">
        <v>56</v>
      </c>
      <c r="AO52" s="293"/>
      <c r="AP52" s="293"/>
      <c r="AQ52" s="52" t="s">
        <v>57</v>
      </c>
      <c r="AR52" s="29"/>
      <c r="AS52" s="53" t="s">
        <v>58</v>
      </c>
      <c r="AT52" s="54" t="s">
        <v>59</v>
      </c>
      <c r="AU52" s="54" t="s">
        <v>60</v>
      </c>
      <c r="AV52" s="54" t="s">
        <v>61</v>
      </c>
      <c r="AW52" s="54" t="s">
        <v>62</v>
      </c>
      <c r="AX52" s="54" t="s">
        <v>63</v>
      </c>
      <c r="AY52" s="54" t="s">
        <v>64</v>
      </c>
      <c r="AZ52" s="54" t="s">
        <v>65</v>
      </c>
      <c r="BA52" s="54" t="s">
        <v>66</v>
      </c>
      <c r="BB52" s="54" t="s">
        <v>67</v>
      </c>
      <c r="BC52" s="54" t="s">
        <v>68</v>
      </c>
      <c r="BD52" s="55" t="s">
        <v>69</v>
      </c>
    </row>
    <row r="53" spans="1:91" s="1" customFormat="1" ht="10.9" customHeight="1">
      <c r="B53" s="29"/>
      <c r="AR53" s="29"/>
      <c r="AS53" s="56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</row>
    <row r="54" spans="1:91" s="5" customFormat="1" ht="32.450000000000003" customHeight="1">
      <c r="B54" s="57"/>
      <c r="C54" s="58" t="s">
        <v>70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296">
        <f>ROUND(AG55+AG65+AG72+AG73,2)</f>
        <v>0</v>
      </c>
      <c r="AH54" s="296"/>
      <c r="AI54" s="296"/>
      <c r="AJ54" s="296"/>
      <c r="AK54" s="296"/>
      <c r="AL54" s="296"/>
      <c r="AM54" s="296"/>
      <c r="AN54" s="297">
        <f t="shared" ref="AN54:AN73" si="0">SUM(AG54,AT54)</f>
        <v>0</v>
      </c>
      <c r="AO54" s="297"/>
      <c r="AP54" s="297"/>
      <c r="AQ54" s="61" t="s">
        <v>3</v>
      </c>
      <c r="AR54" s="57"/>
      <c r="AS54" s="62">
        <f>ROUND(AS55+AS65+AS72+AS73,2)</f>
        <v>0</v>
      </c>
      <c r="AT54" s="63">
        <f t="shared" ref="AT54:AT73" si="1">ROUND(SUM(AV54:AW54),2)</f>
        <v>0</v>
      </c>
      <c r="AU54" s="64">
        <f>ROUND(AU55+AU65+AU72+AU73,5)</f>
        <v>0</v>
      </c>
      <c r="AV54" s="63">
        <f>ROUND(AZ54*L29,2)</f>
        <v>0</v>
      </c>
      <c r="AW54" s="63">
        <f>ROUND(BA54*L30,2)</f>
        <v>0</v>
      </c>
      <c r="AX54" s="63">
        <f>ROUND(BB54*L29,2)</f>
        <v>0</v>
      </c>
      <c r="AY54" s="63">
        <f>ROUND(BC54*L30,2)</f>
        <v>0</v>
      </c>
      <c r="AZ54" s="63">
        <f>ROUND(AZ55+AZ65+AZ72+AZ73,2)</f>
        <v>0</v>
      </c>
      <c r="BA54" s="63">
        <f>ROUND(BA55+BA65+BA72+BA73,2)</f>
        <v>0</v>
      </c>
      <c r="BB54" s="63">
        <f>ROUND(BB55+BB65+BB72+BB73,2)</f>
        <v>0</v>
      </c>
      <c r="BC54" s="63">
        <f>ROUND(BC55+BC65+BC72+BC73,2)</f>
        <v>0</v>
      </c>
      <c r="BD54" s="65">
        <f>ROUND(BD55+BD65+BD72+BD73,2)</f>
        <v>0</v>
      </c>
      <c r="BS54" s="66" t="s">
        <v>71</v>
      </c>
      <c r="BT54" s="66" t="s">
        <v>72</v>
      </c>
      <c r="BU54" s="67" t="s">
        <v>73</v>
      </c>
      <c r="BV54" s="66" t="s">
        <v>74</v>
      </c>
      <c r="BW54" s="66" t="s">
        <v>5</v>
      </c>
      <c r="BX54" s="66" t="s">
        <v>75</v>
      </c>
      <c r="CL54" s="66" t="s">
        <v>3</v>
      </c>
    </row>
    <row r="55" spans="1:91" s="6" customFormat="1" ht="16.5" customHeight="1">
      <c r="B55" s="68"/>
      <c r="C55" s="69"/>
      <c r="D55" s="290" t="s">
        <v>76</v>
      </c>
      <c r="E55" s="290"/>
      <c r="F55" s="290"/>
      <c r="G55" s="290"/>
      <c r="H55" s="290"/>
      <c r="I55" s="70"/>
      <c r="J55" s="290" t="s">
        <v>77</v>
      </c>
      <c r="K55" s="290"/>
      <c r="L55" s="290"/>
      <c r="M55" s="290"/>
      <c r="N55" s="290"/>
      <c r="O55" s="290"/>
      <c r="P55" s="290"/>
      <c r="Q55" s="290"/>
      <c r="R55" s="290"/>
      <c r="S55" s="290"/>
      <c r="T55" s="290"/>
      <c r="U55" s="290"/>
      <c r="V55" s="290"/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1">
        <f>ROUND(SUM(AG56:AG64),2)</f>
        <v>0</v>
      </c>
      <c r="AH55" s="288"/>
      <c r="AI55" s="288"/>
      <c r="AJ55" s="288"/>
      <c r="AK55" s="288"/>
      <c r="AL55" s="288"/>
      <c r="AM55" s="288"/>
      <c r="AN55" s="287">
        <f t="shared" si="0"/>
        <v>0</v>
      </c>
      <c r="AO55" s="288"/>
      <c r="AP55" s="288"/>
      <c r="AQ55" s="71" t="s">
        <v>78</v>
      </c>
      <c r="AR55" s="68"/>
      <c r="AS55" s="72">
        <f>ROUND(SUM(AS56:AS64),2)</f>
        <v>0</v>
      </c>
      <c r="AT55" s="73">
        <f t="shared" si="1"/>
        <v>0</v>
      </c>
      <c r="AU55" s="74">
        <f>ROUND(SUM(AU56:AU64),5)</f>
        <v>0</v>
      </c>
      <c r="AV55" s="73">
        <f>ROUND(AZ55*L29,2)</f>
        <v>0</v>
      </c>
      <c r="AW55" s="73">
        <f>ROUND(BA55*L30,2)</f>
        <v>0</v>
      </c>
      <c r="AX55" s="73">
        <f>ROUND(BB55*L29,2)</f>
        <v>0</v>
      </c>
      <c r="AY55" s="73">
        <f>ROUND(BC55*L30,2)</f>
        <v>0</v>
      </c>
      <c r="AZ55" s="73">
        <f>ROUND(SUM(AZ56:AZ64),2)</f>
        <v>0</v>
      </c>
      <c r="BA55" s="73">
        <f>ROUND(SUM(BA56:BA64),2)</f>
        <v>0</v>
      </c>
      <c r="BB55" s="73">
        <f>ROUND(SUM(BB56:BB64),2)</f>
        <v>0</v>
      </c>
      <c r="BC55" s="73">
        <f>ROUND(SUM(BC56:BC64),2)</f>
        <v>0</v>
      </c>
      <c r="BD55" s="75">
        <f>ROUND(SUM(BD56:BD64),2)</f>
        <v>0</v>
      </c>
      <c r="BS55" s="76" t="s">
        <v>71</v>
      </c>
      <c r="BT55" s="76" t="s">
        <v>79</v>
      </c>
      <c r="BU55" s="76" t="s">
        <v>73</v>
      </c>
      <c r="BV55" s="76" t="s">
        <v>74</v>
      </c>
      <c r="BW55" s="76" t="s">
        <v>80</v>
      </c>
      <c r="BX55" s="76" t="s">
        <v>5</v>
      </c>
      <c r="CL55" s="76" t="s">
        <v>3</v>
      </c>
      <c r="CM55" s="76" t="s">
        <v>79</v>
      </c>
    </row>
    <row r="56" spans="1:91" s="3" customFormat="1" ht="25.5" customHeight="1">
      <c r="A56" s="77" t="s">
        <v>81</v>
      </c>
      <c r="B56" s="42"/>
      <c r="C56" s="9"/>
      <c r="D56" s="9"/>
      <c r="E56" s="289" t="s">
        <v>82</v>
      </c>
      <c r="F56" s="289"/>
      <c r="G56" s="289"/>
      <c r="H56" s="289"/>
      <c r="I56" s="289"/>
      <c r="J56" s="9"/>
      <c r="K56" s="289" t="s">
        <v>83</v>
      </c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5">
        <f>'SO01 - 01 - Novostavba by...'!J32</f>
        <v>0</v>
      </c>
      <c r="AH56" s="286"/>
      <c r="AI56" s="286"/>
      <c r="AJ56" s="286"/>
      <c r="AK56" s="286"/>
      <c r="AL56" s="286"/>
      <c r="AM56" s="286"/>
      <c r="AN56" s="285">
        <f t="shared" si="0"/>
        <v>0</v>
      </c>
      <c r="AO56" s="286"/>
      <c r="AP56" s="286"/>
      <c r="AQ56" s="78" t="s">
        <v>84</v>
      </c>
      <c r="AR56" s="42"/>
      <c r="AS56" s="79">
        <v>0</v>
      </c>
      <c r="AT56" s="80">
        <f t="shared" si="1"/>
        <v>0</v>
      </c>
      <c r="AU56" s="81">
        <f>'SO01 - 01 - Novostavba by...'!P114</f>
        <v>0</v>
      </c>
      <c r="AV56" s="80">
        <f>'SO01 - 01 - Novostavba by...'!J35</f>
        <v>0</v>
      </c>
      <c r="AW56" s="80">
        <f>'SO01 - 01 - Novostavba by...'!J36</f>
        <v>0</v>
      </c>
      <c r="AX56" s="80">
        <f>'SO01 - 01 - Novostavba by...'!J37</f>
        <v>0</v>
      </c>
      <c r="AY56" s="80">
        <f>'SO01 - 01 - Novostavba by...'!J38</f>
        <v>0</v>
      </c>
      <c r="AZ56" s="80">
        <f>'SO01 - 01 - Novostavba by...'!F35</f>
        <v>0</v>
      </c>
      <c r="BA56" s="80">
        <f>'SO01 - 01 - Novostavba by...'!F36</f>
        <v>0</v>
      </c>
      <c r="BB56" s="80">
        <f>'SO01 - 01 - Novostavba by...'!F37</f>
        <v>0</v>
      </c>
      <c r="BC56" s="80">
        <f>'SO01 - 01 - Novostavba by...'!F38</f>
        <v>0</v>
      </c>
      <c r="BD56" s="82">
        <f>'SO01 - 01 - Novostavba by...'!F39</f>
        <v>0</v>
      </c>
      <c r="BT56" s="22" t="s">
        <v>85</v>
      </c>
      <c r="BV56" s="22" t="s">
        <v>74</v>
      </c>
      <c r="BW56" s="22" t="s">
        <v>86</v>
      </c>
      <c r="BX56" s="22" t="s">
        <v>80</v>
      </c>
      <c r="CL56" s="22" t="s">
        <v>3</v>
      </c>
    </row>
    <row r="57" spans="1:91" s="3" customFormat="1" ht="25.5" customHeight="1">
      <c r="A57" s="77" t="s">
        <v>81</v>
      </c>
      <c r="B57" s="42"/>
      <c r="C57" s="9"/>
      <c r="D57" s="9"/>
      <c r="E57" s="289" t="s">
        <v>87</v>
      </c>
      <c r="F57" s="289"/>
      <c r="G57" s="289"/>
      <c r="H57" s="289"/>
      <c r="I57" s="289"/>
      <c r="J57" s="9"/>
      <c r="K57" s="289" t="s">
        <v>88</v>
      </c>
      <c r="L57" s="289"/>
      <c r="M57" s="289"/>
      <c r="N57" s="289"/>
      <c r="O57" s="289"/>
      <c r="P57" s="289"/>
      <c r="Q57" s="289"/>
      <c r="R57" s="289"/>
      <c r="S57" s="289"/>
      <c r="T57" s="289"/>
      <c r="U57" s="289"/>
      <c r="V57" s="289"/>
      <c r="W57" s="289"/>
      <c r="X57" s="289"/>
      <c r="Y57" s="289"/>
      <c r="Z57" s="289"/>
      <c r="AA57" s="289"/>
      <c r="AB57" s="289"/>
      <c r="AC57" s="289"/>
      <c r="AD57" s="289"/>
      <c r="AE57" s="289"/>
      <c r="AF57" s="289"/>
      <c r="AG57" s="285">
        <f>'SO01 - 02.1 - Elektro - s...'!J32</f>
        <v>0</v>
      </c>
      <c r="AH57" s="286"/>
      <c r="AI57" s="286"/>
      <c r="AJ57" s="286"/>
      <c r="AK57" s="286"/>
      <c r="AL57" s="286"/>
      <c r="AM57" s="286"/>
      <c r="AN57" s="285">
        <f t="shared" si="0"/>
        <v>0</v>
      </c>
      <c r="AO57" s="286"/>
      <c r="AP57" s="286"/>
      <c r="AQ57" s="78" t="s">
        <v>84</v>
      </c>
      <c r="AR57" s="42"/>
      <c r="AS57" s="79">
        <v>0</v>
      </c>
      <c r="AT57" s="80">
        <f t="shared" si="1"/>
        <v>0</v>
      </c>
      <c r="AU57" s="81">
        <f>'SO01 - 02.1 - Elektro - s...'!P92</f>
        <v>0</v>
      </c>
      <c r="AV57" s="80">
        <f>'SO01 - 02.1 - Elektro - s...'!J35</f>
        <v>0</v>
      </c>
      <c r="AW57" s="80">
        <f>'SO01 - 02.1 - Elektro - s...'!J36</f>
        <v>0</v>
      </c>
      <c r="AX57" s="80">
        <f>'SO01 - 02.1 - Elektro - s...'!J37</f>
        <v>0</v>
      </c>
      <c r="AY57" s="80">
        <f>'SO01 - 02.1 - Elektro - s...'!J38</f>
        <v>0</v>
      </c>
      <c r="AZ57" s="80">
        <f>'SO01 - 02.1 - Elektro - s...'!F35</f>
        <v>0</v>
      </c>
      <c r="BA57" s="80">
        <f>'SO01 - 02.1 - Elektro - s...'!F36</f>
        <v>0</v>
      </c>
      <c r="BB57" s="80">
        <f>'SO01 - 02.1 - Elektro - s...'!F37</f>
        <v>0</v>
      </c>
      <c r="BC57" s="80">
        <f>'SO01 - 02.1 - Elektro - s...'!F38</f>
        <v>0</v>
      </c>
      <c r="BD57" s="82">
        <f>'SO01 - 02.1 - Elektro - s...'!F39</f>
        <v>0</v>
      </c>
      <c r="BT57" s="22" t="s">
        <v>85</v>
      </c>
      <c r="BV57" s="22" t="s">
        <v>74</v>
      </c>
      <c r="BW57" s="22" t="s">
        <v>89</v>
      </c>
      <c r="BX57" s="22" t="s">
        <v>80</v>
      </c>
      <c r="CL57" s="22" t="s">
        <v>3</v>
      </c>
    </row>
    <row r="58" spans="1:91" s="3" customFormat="1" ht="25.5" customHeight="1">
      <c r="A58" s="77" t="s">
        <v>81</v>
      </c>
      <c r="B58" s="42"/>
      <c r="C58" s="9"/>
      <c r="D58" s="9"/>
      <c r="E58" s="289" t="s">
        <v>90</v>
      </c>
      <c r="F58" s="289"/>
      <c r="G58" s="289"/>
      <c r="H58" s="289"/>
      <c r="I58" s="289"/>
      <c r="J58" s="9"/>
      <c r="K58" s="289" t="s">
        <v>91</v>
      </c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  <c r="AE58" s="289"/>
      <c r="AF58" s="289"/>
      <c r="AG58" s="285">
        <f>'SO01 - 02.2 - Elektro - h...'!J32</f>
        <v>0</v>
      </c>
      <c r="AH58" s="286"/>
      <c r="AI58" s="286"/>
      <c r="AJ58" s="286"/>
      <c r="AK58" s="286"/>
      <c r="AL58" s="286"/>
      <c r="AM58" s="286"/>
      <c r="AN58" s="285">
        <f t="shared" si="0"/>
        <v>0</v>
      </c>
      <c r="AO58" s="286"/>
      <c r="AP58" s="286"/>
      <c r="AQ58" s="78" t="s">
        <v>84</v>
      </c>
      <c r="AR58" s="42"/>
      <c r="AS58" s="79">
        <v>0</v>
      </c>
      <c r="AT58" s="80">
        <f t="shared" si="1"/>
        <v>0</v>
      </c>
      <c r="AU58" s="81">
        <f>'SO01 - 02.2 - Elektro - h...'!P87</f>
        <v>0</v>
      </c>
      <c r="AV58" s="80">
        <f>'SO01 - 02.2 - Elektro - h...'!J35</f>
        <v>0</v>
      </c>
      <c r="AW58" s="80">
        <f>'SO01 - 02.2 - Elektro - h...'!J36</f>
        <v>0</v>
      </c>
      <c r="AX58" s="80">
        <f>'SO01 - 02.2 - Elektro - h...'!J37</f>
        <v>0</v>
      </c>
      <c r="AY58" s="80">
        <f>'SO01 - 02.2 - Elektro - h...'!J38</f>
        <v>0</v>
      </c>
      <c r="AZ58" s="80">
        <f>'SO01 - 02.2 - Elektro - h...'!F35</f>
        <v>0</v>
      </c>
      <c r="BA58" s="80">
        <f>'SO01 - 02.2 - Elektro - h...'!F36</f>
        <v>0</v>
      </c>
      <c r="BB58" s="80">
        <f>'SO01 - 02.2 - Elektro - h...'!F37</f>
        <v>0</v>
      </c>
      <c r="BC58" s="80">
        <f>'SO01 - 02.2 - Elektro - h...'!F38</f>
        <v>0</v>
      </c>
      <c r="BD58" s="82">
        <f>'SO01 - 02.2 - Elektro - h...'!F39</f>
        <v>0</v>
      </c>
      <c r="BT58" s="22" t="s">
        <v>85</v>
      </c>
      <c r="BV58" s="22" t="s">
        <v>74</v>
      </c>
      <c r="BW58" s="22" t="s">
        <v>92</v>
      </c>
      <c r="BX58" s="22" t="s">
        <v>80</v>
      </c>
      <c r="CL58" s="22" t="s">
        <v>3</v>
      </c>
    </row>
    <row r="59" spans="1:91" s="3" customFormat="1" ht="16.5" customHeight="1">
      <c r="A59" s="77" t="s">
        <v>81</v>
      </c>
      <c r="B59" s="42"/>
      <c r="C59" s="9"/>
      <c r="D59" s="9"/>
      <c r="E59" s="289" t="s">
        <v>76</v>
      </c>
      <c r="F59" s="289"/>
      <c r="G59" s="289"/>
      <c r="H59" s="289"/>
      <c r="I59" s="289"/>
      <c r="J59" s="9"/>
      <c r="K59" s="289" t="s">
        <v>93</v>
      </c>
      <c r="L59" s="289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89"/>
      <c r="Y59" s="289"/>
      <c r="Z59" s="289"/>
      <c r="AA59" s="289"/>
      <c r="AB59" s="289"/>
      <c r="AC59" s="289"/>
      <c r="AD59" s="289"/>
      <c r="AE59" s="289"/>
      <c r="AF59" s="289"/>
      <c r="AG59" s="285">
        <f>'SO01 - 02.3 - Elektro - s...'!J32</f>
        <v>0</v>
      </c>
      <c r="AH59" s="286"/>
      <c r="AI59" s="286"/>
      <c r="AJ59" s="286"/>
      <c r="AK59" s="286"/>
      <c r="AL59" s="286"/>
      <c r="AM59" s="286"/>
      <c r="AN59" s="285">
        <f t="shared" si="0"/>
        <v>0</v>
      </c>
      <c r="AO59" s="286"/>
      <c r="AP59" s="286"/>
      <c r="AQ59" s="78" t="s">
        <v>84</v>
      </c>
      <c r="AR59" s="42"/>
      <c r="AS59" s="79">
        <v>0</v>
      </c>
      <c r="AT59" s="80">
        <f t="shared" si="1"/>
        <v>0</v>
      </c>
      <c r="AU59" s="81">
        <f>'SO01 - 02.3 - Elektro - s...'!P92</f>
        <v>0</v>
      </c>
      <c r="AV59" s="80">
        <f>'SO01 - 02.3 - Elektro - s...'!J35</f>
        <v>0</v>
      </c>
      <c r="AW59" s="80">
        <f>'SO01 - 02.3 - Elektro - s...'!J36</f>
        <v>0</v>
      </c>
      <c r="AX59" s="80">
        <f>'SO01 - 02.3 - Elektro - s...'!J37</f>
        <v>0</v>
      </c>
      <c r="AY59" s="80">
        <f>'SO01 - 02.3 - Elektro - s...'!J38</f>
        <v>0</v>
      </c>
      <c r="AZ59" s="80">
        <f>'SO01 - 02.3 - Elektro - s...'!F35</f>
        <v>0</v>
      </c>
      <c r="BA59" s="80">
        <f>'SO01 - 02.3 - Elektro - s...'!F36</f>
        <v>0</v>
      </c>
      <c r="BB59" s="80">
        <f>'SO01 - 02.3 - Elektro - s...'!F37</f>
        <v>0</v>
      </c>
      <c r="BC59" s="80">
        <f>'SO01 - 02.3 - Elektro - s...'!F38</f>
        <v>0</v>
      </c>
      <c r="BD59" s="82">
        <f>'SO01 - 02.3 - Elektro - s...'!F39</f>
        <v>0</v>
      </c>
      <c r="BT59" s="22" t="s">
        <v>85</v>
      </c>
      <c r="BV59" s="22" t="s">
        <v>74</v>
      </c>
      <c r="BW59" s="22" t="s">
        <v>94</v>
      </c>
      <c r="BX59" s="22" t="s">
        <v>80</v>
      </c>
      <c r="CL59" s="22" t="s">
        <v>3</v>
      </c>
    </row>
    <row r="60" spans="1:91" s="3" customFormat="1" ht="25.5" customHeight="1">
      <c r="A60" s="77" t="s">
        <v>81</v>
      </c>
      <c r="B60" s="42"/>
      <c r="C60" s="9"/>
      <c r="D60" s="9"/>
      <c r="E60" s="289" t="s">
        <v>95</v>
      </c>
      <c r="F60" s="289"/>
      <c r="G60" s="289"/>
      <c r="H60" s="289"/>
      <c r="I60" s="289"/>
      <c r="J60" s="9"/>
      <c r="K60" s="289" t="s">
        <v>96</v>
      </c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  <c r="AE60" s="289"/>
      <c r="AF60" s="289"/>
      <c r="AG60" s="285">
        <f>'SO01 - 06 - VZT'!J32</f>
        <v>0</v>
      </c>
      <c r="AH60" s="286"/>
      <c r="AI60" s="286"/>
      <c r="AJ60" s="286"/>
      <c r="AK60" s="286"/>
      <c r="AL60" s="286"/>
      <c r="AM60" s="286"/>
      <c r="AN60" s="285">
        <f t="shared" si="0"/>
        <v>0</v>
      </c>
      <c r="AO60" s="286"/>
      <c r="AP60" s="286"/>
      <c r="AQ60" s="78" t="s">
        <v>84</v>
      </c>
      <c r="AR60" s="42"/>
      <c r="AS60" s="79">
        <v>0</v>
      </c>
      <c r="AT60" s="80">
        <f t="shared" si="1"/>
        <v>0</v>
      </c>
      <c r="AU60" s="81">
        <f>'SO01 - 06 - VZT'!P92</f>
        <v>0</v>
      </c>
      <c r="AV60" s="80">
        <f>'SO01 - 06 - VZT'!J35</f>
        <v>0</v>
      </c>
      <c r="AW60" s="80">
        <f>'SO01 - 06 - VZT'!J36</f>
        <v>0</v>
      </c>
      <c r="AX60" s="80">
        <f>'SO01 - 06 - VZT'!J37</f>
        <v>0</v>
      </c>
      <c r="AY60" s="80">
        <f>'SO01 - 06 - VZT'!J38</f>
        <v>0</v>
      </c>
      <c r="AZ60" s="80">
        <f>'SO01 - 06 - VZT'!F35</f>
        <v>0</v>
      </c>
      <c r="BA60" s="80">
        <f>'SO01 - 06 - VZT'!F36</f>
        <v>0</v>
      </c>
      <c r="BB60" s="80">
        <f>'SO01 - 06 - VZT'!F37</f>
        <v>0</v>
      </c>
      <c r="BC60" s="80">
        <f>'SO01 - 06 - VZT'!F38</f>
        <v>0</v>
      </c>
      <c r="BD60" s="82">
        <f>'SO01 - 06 - VZT'!F39</f>
        <v>0</v>
      </c>
      <c r="BT60" s="22" t="s">
        <v>85</v>
      </c>
      <c r="BV60" s="22" t="s">
        <v>74</v>
      </c>
      <c r="BW60" s="22" t="s">
        <v>97</v>
      </c>
      <c r="BX60" s="22" t="s">
        <v>80</v>
      </c>
      <c r="CL60" s="22" t="s">
        <v>3</v>
      </c>
    </row>
    <row r="61" spans="1:91" s="3" customFormat="1" ht="25.5" customHeight="1">
      <c r="A61" s="77" t="s">
        <v>81</v>
      </c>
      <c r="B61" s="42"/>
      <c r="C61" s="9"/>
      <c r="D61" s="9"/>
      <c r="E61" s="289" t="s">
        <v>98</v>
      </c>
      <c r="F61" s="289"/>
      <c r="G61" s="289"/>
      <c r="H61" s="289"/>
      <c r="I61" s="289"/>
      <c r="J61" s="9"/>
      <c r="K61" s="289" t="s">
        <v>99</v>
      </c>
      <c r="L61" s="289"/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89"/>
      <c r="AA61" s="289"/>
      <c r="AB61" s="289"/>
      <c r="AC61" s="289"/>
      <c r="AD61" s="289"/>
      <c r="AE61" s="289"/>
      <c r="AF61" s="289"/>
      <c r="AG61" s="285">
        <f>'SO01 - 07 - MaR'!J32</f>
        <v>0</v>
      </c>
      <c r="AH61" s="286"/>
      <c r="AI61" s="286"/>
      <c r="AJ61" s="286"/>
      <c r="AK61" s="286"/>
      <c r="AL61" s="286"/>
      <c r="AM61" s="286"/>
      <c r="AN61" s="285">
        <f t="shared" si="0"/>
        <v>0</v>
      </c>
      <c r="AO61" s="286"/>
      <c r="AP61" s="286"/>
      <c r="AQ61" s="78" t="s">
        <v>84</v>
      </c>
      <c r="AR61" s="42"/>
      <c r="AS61" s="79">
        <v>0</v>
      </c>
      <c r="AT61" s="80">
        <f t="shared" si="1"/>
        <v>0</v>
      </c>
      <c r="AU61" s="81">
        <f>'SO01 - 07 - MaR'!P96</f>
        <v>0</v>
      </c>
      <c r="AV61" s="80">
        <f>'SO01 - 07 - MaR'!J35</f>
        <v>0</v>
      </c>
      <c r="AW61" s="80">
        <f>'SO01 - 07 - MaR'!J36</f>
        <v>0</v>
      </c>
      <c r="AX61" s="80">
        <f>'SO01 - 07 - MaR'!J37</f>
        <v>0</v>
      </c>
      <c r="AY61" s="80">
        <f>'SO01 - 07 - MaR'!J38</f>
        <v>0</v>
      </c>
      <c r="AZ61" s="80">
        <f>'SO01 - 07 - MaR'!F35</f>
        <v>0</v>
      </c>
      <c r="BA61" s="80">
        <f>'SO01 - 07 - MaR'!F36</f>
        <v>0</v>
      </c>
      <c r="BB61" s="80">
        <f>'SO01 - 07 - MaR'!F37</f>
        <v>0</v>
      </c>
      <c r="BC61" s="80">
        <f>'SO01 - 07 - MaR'!F38</f>
        <v>0</v>
      </c>
      <c r="BD61" s="82">
        <f>'SO01 - 07 - MaR'!F39</f>
        <v>0</v>
      </c>
      <c r="BT61" s="22" t="s">
        <v>85</v>
      </c>
      <c r="BV61" s="22" t="s">
        <v>74</v>
      </c>
      <c r="BW61" s="22" t="s">
        <v>100</v>
      </c>
      <c r="BX61" s="22" t="s">
        <v>80</v>
      </c>
      <c r="CL61" s="22" t="s">
        <v>3</v>
      </c>
    </row>
    <row r="62" spans="1:91" s="3" customFormat="1" ht="25.5" customHeight="1">
      <c r="A62" s="77" t="s">
        <v>81</v>
      </c>
      <c r="B62" s="42"/>
      <c r="C62" s="9"/>
      <c r="D62" s="9"/>
      <c r="E62" s="289" t="s">
        <v>101</v>
      </c>
      <c r="F62" s="289"/>
      <c r="G62" s="289"/>
      <c r="H62" s="289"/>
      <c r="I62" s="289"/>
      <c r="J62" s="9"/>
      <c r="K62" s="289" t="s">
        <v>102</v>
      </c>
      <c r="L62" s="289"/>
      <c r="M62" s="289"/>
      <c r="N62" s="289"/>
      <c r="O62" s="289"/>
      <c r="P62" s="289"/>
      <c r="Q62" s="289"/>
      <c r="R62" s="289"/>
      <c r="S62" s="289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  <c r="AE62" s="289"/>
      <c r="AF62" s="289"/>
      <c r="AG62" s="285">
        <f>'SO01 03-1 - ZTI'!J32</f>
        <v>0</v>
      </c>
      <c r="AH62" s="286"/>
      <c r="AI62" s="286"/>
      <c r="AJ62" s="286"/>
      <c r="AK62" s="286"/>
      <c r="AL62" s="286"/>
      <c r="AM62" s="286"/>
      <c r="AN62" s="285">
        <f t="shared" si="0"/>
        <v>0</v>
      </c>
      <c r="AO62" s="286"/>
      <c r="AP62" s="286"/>
      <c r="AQ62" s="78" t="s">
        <v>84</v>
      </c>
      <c r="AR62" s="42"/>
      <c r="AS62" s="79">
        <v>0</v>
      </c>
      <c r="AT62" s="80">
        <f t="shared" si="1"/>
        <v>0</v>
      </c>
      <c r="AU62" s="81">
        <f>'SO01 03-1 - ZTI'!P98</f>
        <v>0</v>
      </c>
      <c r="AV62" s="80">
        <f>'SO01 03-1 - ZTI'!J35</f>
        <v>0</v>
      </c>
      <c r="AW62" s="80">
        <f>'SO01 03-1 - ZTI'!J36</f>
        <v>0</v>
      </c>
      <c r="AX62" s="80">
        <f>'SO01 03-1 - ZTI'!J37</f>
        <v>0</v>
      </c>
      <c r="AY62" s="80">
        <f>'SO01 03-1 - ZTI'!J38</f>
        <v>0</v>
      </c>
      <c r="AZ62" s="80">
        <f>'SO01 03-1 - ZTI'!F35</f>
        <v>0</v>
      </c>
      <c r="BA62" s="80">
        <f>'SO01 03-1 - ZTI'!F36</f>
        <v>0</v>
      </c>
      <c r="BB62" s="80">
        <f>'SO01 03-1 - ZTI'!F37</f>
        <v>0</v>
      </c>
      <c r="BC62" s="80">
        <f>'SO01 03-1 - ZTI'!F38</f>
        <v>0</v>
      </c>
      <c r="BD62" s="82">
        <f>'SO01 03-1 - ZTI'!F39</f>
        <v>0</v>
      </c>
      <c r="BT62" s="22" t="s">
        <v>85</v>
      </c>
      <c r="BV62" s="22" t="s">
        <v>74</v>
      </c>
      <c r="BW62" s="22" t="s">
        <v>103</v>
      </c>
      <c r="BX62" s="22" t="s">
        <v>80</v>
      </c>
      <c r="CL62" s="22" t="s">
        <v>3</v>
      </c>
    </row>
    <row r="63" spans="1:91" s="3" customFormat="1" ht="25.5" customHeight="1">
      <c r="A63" s="77" t="s">
        <v>81</v>
      </c>
      <c r="B63" s="42"/>
      <c r="C63" s="9"/>
      <c r="D63" s="9"/>
      <c r="E63" s="289" t="s">
        <v>104</v>
      </c>
      <c r="F63" s="289"/>
      <c r="G63" s="289"/>
      <c r="H63" s="289"/>
      <c r="I63" s="289"/>
      <c r="J63" s="9"/>
      <c r="K63" s="289" t="s">
        <v>105</v>
      </c>
      <c r="L63" s="289"/>
      <c r="M63" s="289"/>
      <c r="N63" s="289"/>
      <c r="O63" s="289"/>
      <c r="P63" s="289"/>
      <c r="Q63" s="289"/>
      <c r="R63" s="289"/>
      <c r="S63" s="289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  <c r="AE63" s="289"/>
      <c r="AF63" s="289"/>
      <c r="AG63" s="285">
        <f>'SO01 04-1 - Vytápění'!J32</f>
        <v>0</v>
      </c>
      <c r="AH63" s="286"/>
      <c r="AI63" s="286"/>
      <c r="AJ63" s="286"/>
      <c r="AK63" s="286"/>
      <c r="AL63" s="286"/>
      <c r="AM63" s="286"/>
      <c r="AN63" s="285">
        <f t="shared" si="0"/>
        <v>0</v>
      </c>
      <c r="AO63" s="286"/>
      <c r="AP63" s="286"/>
      <c r="AQ63" s="78" t="s">
        <v>84</v>
      </c>
      <c r="AR63" s="42"/>
      <c r="AS63" s="79">
        <v>0</v>
      </c>
      <c r="AT63" s="80">
        <f t="shared" si="1"/>
        <v>0</v>
      </c>
      <c r="AU63" s="81">
        <f>'SO01 04-1 - Vytápění'!P96</f>
        <v>0</v>
      </c>
      <c r="AV63" s="80">
        <f>'SO01 04-1 - Vytápění'!J35</f>
        <v>0</v>
      </c>
      <c r="AW63" s="80">
        <f>'SO01 04-1 - Vytápění'!J36</f>
        <v>0</v>
      </c>
      <c r="AX63" s="80">
        <f>'SO01 04-1 - Vytápění'!J37</f>
        <v>0</v>
      </c>
      <c r="AY63" s="80">
        <f>'SO01 04-1 - Vytápění'!J38</f>
        <v>0</v>
      </c>
      <c r="AZ63" s="80">
        <f>'SO01 04-1 - Vytápění'!F35</f>
        <v>0</v>
      </c>
      <c r="BA63" s="80">
        <f>'SO01 04-1 - Vytápění'!F36</f>
        <v>0</v>
      </c>
      <c r="BB63" s="80">
        <f>'SO01 04-1 - Vytápění'!F37</f>
        <v>0</v>
      </c>
      <c r="BC63" s="80">
        <f>'SO01 04-1 - Vytápění'!F38</f>
        <v>0</v>
      </c>
      <c r="BD63" s="82">
        <f>'SO01 04-1 - Vytápění'!F39</f>
        <v>0</v>
      </c>
      <c r="BT63" s="22" t="s">
        <v>85</v>
      </c>
      <c r="BV63" s="22" t="s">
        <v>74</v>
      </c>
      <c r="BW63" s="22" t="s">
        <v>106</v>
      </c>
      <c r="BX63" s="22" t="s">
        <v>80</v>
      </c>
      <c r="CL63" s="22" t="s">
        <v>3</v>
      </c>
    </row>
    <row r="64" spans="1:91" s="3" customFormat="1" ht="25.5" customHeight="1">
      <c r="A64" s="77" t="s">
        <v>81</v>
      </c>
      <c r="B64" s="42"/>
      <c r="C64" s="9"/>
      <c r="D64" s="9"/>
      <c r="E64" s="289" t="s">
        <v>107</v>
      </c>
      <c r="F64" s="289"/>
      <c r="G64" s="289"/>
      <c r="H64" s="289"/>
      <c r="I64" s="289"/>
      <c r="J64" s="9"/>
      <c r="K64" s="289" t="s">
        <v>108</v>
      </c>
      <c r="L64" s="289"/>
      <c r="M64" s="289"/>
      <c r="N64" s="289"/>
      <c r="O64" s="289"/>
      <c r="P64" s="289"/>
      <c r="Q64" s="289"/>
      <c r="R64" s="289"/>
      <c r="S64" s="289"/>
      <c r="T64" s="289"/>
      <c r="U64" s="289"/>
      <c r="V64" s="289"/>
      <c r="W64" s="289"/>
      <c r="X64" s="289"/>
      <c r="Y64" s="289"/>
      <c r="Z64" s="289"/>
      <c r="AA64" s="289"/>
      <c r="AB64" s="289"/>
      <c r="AC64" s="289"/>
      <c r="AD64" s="289"/>
      <c r="AE64" s="289"/>
      <c r="AF64" s="289"/>
      <c r="AG64" s="285">
        <f>'SO01-05-1 - Plyn'!J32</f>
        <v>0</v>
      </c>
      <c r="AH64" s="286"/>
      <c r="AI64" s="286"/>
      <c r="AJ64" s="286"/>
      <c r="AK64" s="286"/>
      <c r="AL64" s="286"/>
      <c r="AM64" s="286"/>
      <c r="AN64" s="285">
        <f t="shared" si="0"/>
        <v>0</v>
      </c>
      <c r="AO64" s="286"/>
      <c r="AP64" s="286"/>
      <c r="AQ64" s="78" t="s">
        <v>84</v>
      </c>
      <c r="AR64" s="42"/>
      <c r="AS64" s="79">
        <v>0</v>
      </c>
      <c r="AT64" s="80">
        <f t="shared" si="1"/>
        <v>0</v>
      </c>
      <c r="AU64" s="81">
        <f>'SO01-05-1 - Plyn'!P92</f>
        <v>0</v>
      </c>
      <c r="AV64" s="80">
        <f>'SO01-05-1 - Plyn'!J35</f>
        <v>0</v>
      </c>
      <c r="AW64" s="80">
        <f>'SO01-05-1 - Plyn'!J36</f>
        <v>0</v>
      </c>
      <c r="AX64" s="80">
        <f>'SO01-05-1 - Plyn'!J37</f>
        <v>0</v>
      </c>
      <c r="AY64" s="80">
        <f>'SO01-05-1 - Plyn'!J38</f>
        <v>0</v>
      </c>
      <c r="AZ64" s="80">
        <f>'SO01-05-1 - Plyn'!F35</f>
        <v>0</v>
      </c>
      <c r="BA64" s="80">
        <f>'SO01-05-1 - Plyn'!F36</f>
        <v>0</v>
      </c>
      <c r="BB64" s="80">
        <f>'SO01-05-1 - Plyn'!F37</f>
        <v>0</v>
      </c>
      <c r="BC64" s="80">
        <f>'SO01-05-1 - Plyn'!F38</f>
        <v>0</v>
      </c>
      <c r="BD64" s="82">
        <f>'SO01-05-1 - Plyn'!F39</f>
        <v>0</v>
      </c>
      <c r="BT64" s="22" t="s">
        <v>85</v>
      </c>
      <c r="BV64" s="22" t="s">
        <v>74</v>
      </c>
      <c r="BW64" s="22" t="s">
        <v>109</v>
      </c>
      <c r="BX64" s="22" t="s">
        <v>80</v>
      </c>
      <c r="CL64" s="22" t="s">
        <v>3</v>
      </c>
    </row>
    <row r="65" spans="1:91" s="6" customFormat="1" ht="16.5" customHeight="1">
      <c r="B65" s="68"/>
      <c r="C65" s="69"/>
      <c r="D65" s="290" t="s">
        <v>110</v>
      </c>
      <c r="E65" s="290"/>
      <c r="F65" s="290"/>
      <c r="G65" s="290"/>
      <c r="H65" s="290"/>
      <c r="I65" s="70"/>
      <c r="J65" s="290" t="s">
        <v>111</v>
      </c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0"/>
      <c r="V65" s="290"/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1">
        <f>ROUND(SUM(AG66:AG71),2)</f>
        <v>0</v>
      </c>
      <c r="AH65" s="288"/>
      <c r="AI65" s="288"/>
      <c r="AJ65" s="288"/>
      <c r="AK65" s="288"/>
      <c r="AL65" s="288"/>
      <c r="AM65" s="288"/>
      <c r="AN65" s="287">
        <f t="shared" si="0"/>
        <v>0</v>
      </c>
      <c r="AO65" s="288"/>
      <c r="AP65" s="288"/>
      <c r="AQ65" s="71" t="s">
        <v>78</v>
      </c>
      <c r="AR65" s="68"/>
      <c r="AS65" s="72">
        <f>ROUND(SUM(AS66:AS71),2)</f>
        <v>0</v>
      </c>
      <c r="AT65" s="73">
        <f t="shared" si="1"/>
        <v>0</v>
      </c>
      <c r="AU65" s="74">
        <f>ROUND(SUM(AU66:AU71),5)</f>
        <v>0</v>
      </c>
      <c r="AV65" s="73">
        <f>ROUND(AZ65*L29,2)</f>
        <v>0</v>
      </c>
      <c r="AW65" s="73">
        <f>ROUND(BA65*L30,2)</f>
        <v>0</v>
      </c>
      <c r="AX65" s="73">
        <f>ROUND(BB65*L29,2)</f>
        <v>0</v>
      </c>
      <c r="AY65" s="73">
        <f>ROUND(BC65*L30,2)</f>
        <v>0</v>
      </c>
      <c r="AZ65" s="73">
        <f>ROUND(SUM(AZ66:AZ71),2)</f>
        <v>0</v>
      </c>
      <c r="BA65" s="73">
        <f>ROUND(SUM(BA66:BA71),2)</f>
        <v>0</v>
      </c>
      <c r="BB65" s="73">
        <f>ROUND(SUM(BB66:BB71),2)</f>
        <v>0</v>
      </c>
      <c r="BC65" s="73">
        <f>ROUND(SUM(BC66:BC71),2)</f>
        <v>0</v>
      </c>
      <c r="BD65" s="75">
        <f>ROUND(SUM(BD66:BD71),2)</f>
        <v>0</v>
      </c>
      <c r="BS65" s="76" t="s">
        <v>71</v>
      </c>
      <c r="BT65" s="76" t="s">
        <v>79</v>
      </c>
      <c r="BU65" s="76" t="s">
        <v>73</v>
      </c>
      <c r="BV65" s="76" t="s">
        <v>74</v>
      </c>
      <c r="BW65" s="76" t="s">
        <v>112</v>
      </c>
      <c r="BX65" s="76" t="s">
        <v>5</v>
      </c>
      <c r="CL65" s="76" t="s">
        <v>3</v>
      </c>
      <c r="CM65" s="76" t="s">
        <v>79</v>
      </c>
    </row>
    <row r="66" spans="1:91" s="3" customFormat="1" ht="25.5" customHeight="1">
      <c r="A66" s="77" t="s">
        <v>81</v>
      </c>
      <c r="B66" s="42"/>
      <c r="C66" s="9"/>
      <c r="D66" s="9"/>
      <c r="E66" s="289" t="s">
        <v>113</v>
      </c>
      <c r="F66" s="289"/>
      <c r="G66" s="289"/>
      <c r="H66" s="289"/>
      <c r="I66" s="289"/>
      <c r="J66" s="9"/>
      <c r="K66" s="289" t="s">
        <v>111</v>
      </c>
      <c r="L66" s="289"/>
      <c r="M66" s="289"/>
      <c r="N66" s="289"/>
      <c r="O66" s="289"/>
      <c r="P66" s="289"/>
      <c r="Q66" s="289"/>
      <c r="R66" s="289"/>
      <c r="S66" s="289"/>
      <c r="T66" s="289"/>
      <c r="U66" s="289"/>
      <c r="V66" s="289"/>
      <c r="W66" s="289"/>
      <c r="X66" s="289"/>
      <c r="Y66" s="289"/>
      <c r="Z66" s="289"/>
      <c r="AA66" s="289"/>
      <c r="AB66" s="289"/>
      <c r="AC66" s="289"/>
      <c r="AD66" s="289"/>
      <c r="AE66" s="289"/>
      <c r="AF66" s="289"/>
      <c r="AG66" s="285">
        <f>'SO02 - 01 - Zpevněné plochy'!J32</f>
        <v>0</v>
      </c>
      <c r="AH66" s="286"/>
      <c r="AI66" s="286"/>
      <c r="AJ66" s="286"/>
      <c r="AK66" s="286"/>
      <c r="AL66" s="286"/>
      <c r="AM66" s="286"/>
      <c r="AN66" s="285">
        <f t="shared" si="0"/>
        <v>0</v>
      </c>
      <c r="AO66" s="286"/>
      <c r="AP66" s="286"/>
      <c r="AQ66" s="78" t="s">
        <v>84</v>
      </c>
      <c r="AR66" s="42"/>
      <c r="AS66" s="79">
        <v>0</v>
      </c>
      <c r="AT66" s="80">
        <f t="shared" si="1"/>
        <v>0</v>
      </c>
      <c r="AU66" s="81">
        <f>'SO02 - 01 - Zpevněné plochy'!P93</f>
        <v>0</v>
      </c>
      <c r="AV66" s="80">
        <f>'SO02 - 01 - Zpevněné plochy'!J35</f>
        <v>0</v>
      </c>
      <c r="AW66" s="80">
        <f>'SO02 - 01 - Zpevněné plochy'!J36</f>
        <v>0</v>
      </c>
      <c r="AX66" s="80">
        <f>'SO02 - 01 - Zpevněné plochy'!J37</f>
        <v>0</v>
      </c>
      <c r="AY66" s="80">
        <f>'SO02 - 01 - Zpevněné plochy'!J38</f>
        <v>0</v>
      </c>
      <c r="AZ66" s="80">
        <f>'SO02 - 01 - Zpevněné plochy'!F35</f>
        <v>0</v>
      </c>
      <c r="BA66" s="80">
        <f>'SO02 - 01 - Zpevněné plochy'!F36</f>
        <v>0</v>
      </c>
      <c r="BB66" s="80">
        <f>'SO02 - 01 - Zpevněné plochy'!F37</f>
        <v>0</v>
      </c>
      <c r="BC66" s="80">
        <f>'SO02 - 01 - Zpevněné plochy'!F38</f>
        <v>0</v>
      </c>
      <c r="BD66" s="82">
        <f>'SO02 - 01 - Zpevněné plochy'!F39</f>
        <v>0</v>
      </c>
      <c r="BT66" s="22" t="s">
        <v>85</v>
      </c>
      <c r="BV66" s="22" t="s">
        <v>74</v>
      </c>
      <c r="BW66" s="22" t="s">
        <v>114</v>
      </c>
      <c r="BX66" s="22" t="s">
        <v>112</v>
      </c>
      <c r="CL66" s="22" t="s">
        <v>3</v>
      </c>
    </row>
    <row r="67" spans="1:91" s="3" customFormat="1" ht="25.5" customHeight="1">
      <c r="A67" s="77" t="s">
        <v>81</v>
      </c>
      <c r="B67" s="42"/>
      <c r="C67" s="9"/>
      <c r="D67" s="9"/>
      <c r="E67" s="289" t="s">
        <v>115</v>
      </c>
      <c r="F67" s="289"/>
      <c r="G67" s="289"/>
      <c r="H67" s="289"/>
      <c r="I67" s="289"/>
      <c r="J67" s="9"/>
      <c r="K67" s="289" t="s">
        <v>116</v>
      </c>
      <c r="L67" s="289"/>
      <c r="M67" s="289"/>
      <c r="N67" s="289"/>
      <c r="O67" s="289"/>
      <c r="P67" s="289"/>
      <c r="Q67" s="289"/>
      <c r="R67" s="289"/>
      <c r="S67" s="289"/>
      <c r="T67" s="289"/>
      <c r="U67" s="289"/>
      <c r="V67" s="289"/>
      <c r="W67" s="289"/>
      <c r="X67" s="289"/>
      <c r="Y67" s="289"/>
      <c r="Z67" s="289"/>
      <c r="AA67" s="289"/>
      <c r="AB67" s="289"/>
      <c r="AC67" s="289"/>
      <c r="AD67" s="289"/>
      <c r="AE67" s="289"/>
      <c r="AF67" s="289"/>
      <c r="AG67" s="285">
        <f>'SO02 - 02 - IO 01 - Přípo...'!J32</f>
        <v>0</v>
      </c>
      <c r="AH67" s="286"/>
      <c r="AI67" s="286"/>
      <c r="AJ67" s="286"/>
      <c r="AK67" s="286"/>
      <c r="AL67" s="286"/>
      <c r="AM67" s="286"/>
      <c r="AN67" s="285">
        <f t="shared" si="0"/>
        <v>0</v>
      </c>
      <c r="AO67" s="286"/>
      <c r="AP67" s="286"/>
      <c r="AQ67" s="78" t="s">
        <v>84</v>
      </c>
      <c r="AR67" s="42"/>
      <c r="AS67" s="79">
        <v>0</v>
      </c>
      <c r="AT67" s="80">
        <f t="shared" si="1"/>
        <v>0</v>
      </c>
      <c r="AU67" s="81">
        <f>'SO02 - 02 - IO 01 - Přípo...'!P89</f>
        <v>0</v>
      </c>
      <c r="AV67" s="80">
        <f>'SO02 - 02 - IO 01 - Přípo...'!J35</f>
        <v>0</v>
      </c>
      <c r="AW67" s="80">
        <f>'SO02 - 02 - IO 01 - Přípo...'!J36</f>
        <v>0</v>
      </c>
      <c r="AX67" s="80">
        <f>'SO02 - 02 - IO 01 - Přípo...'!J37</f>
        <v>0</v>
      </c>
      <c r="AY67" s="80">
        <f>'SO02 - 02 - IO 01 - Přípo...'!J38</f>
        <v>0</v>
      </c>
      <c r="AZ67" s="80">
        <f>'SO02 - 02 - IO 01 - Přípo...'!F35</f>
        <v>0</v>
      </c>
      <c r="BA67" s="80">
        <f>'SO02 - 02 - IO 01 - Přípo...'!F36</f>
        <v>0</v>
      </c>
      <c r="BB67" s="80">
        <f>'SO02 - 02 - IO 01 - Přípo...'!F37</f>
        <v>0</v>
      </c>
      <c r="BC67" s="80">
        <f>'SO02 - 02 - IO 01 - Přípo...'!F38</f>
        <v>0</v>
      </c>
      <c r="BD67" s="82">
        <f>'SO02 - 02 - IO 01 - Přípo...'!F39</f>
        <v>0</v>
      </c>
      <c r="BT67" s="22" t="s">
        <v>85</v>
      </c>
      <c r="BV67" s="22" t="s">
        <v>74</v>
      </c>
      <c r="BW67" s="22" t="s">
        <v>117</v>
      </c>
      <c r="BX67" s="22" t="s">
        <v>112</v>
      </c>
      <c r="CL67" s="22" t="s">
        <v>3</v>
      </c>
    </row>
    <row r="68" spans="1:91" s="3" customFormat="1" ht="25.5" customHeight="1">
      <c r="A68" s="77" t="s">
        <v>81</v>
      </c>
      <c r="B68" s="42"/>
      <c r="C68" s="9"/>
      <c r="D68" s="9"/>
      <c r="E68" s="289" t="s">
        <v>118</v>
      </c>
      <c r="F68" s="289"/>
      <c r="G68" s="289"/>
      <c r="H68" s="289"/>
      <c r="I68" s="289"/>
      <c r="J68" s="9"/>
      <c r="K68" s="289" t="s">
        <v>119</v>
      </c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289"/>
      <c r="X68" s="289"/>
      <c r="Y68" s="289"/>
      <c r="Z68" s="289"/>
      <c r="AA68" s="289"/>
      <c r="AB68" s="289"/>
      <c r="AC68" s="289"/>
      <c r="AD68" s="289"/>
      <c r="AE68" s="289"/>
      <c r="AF68" s="289"/>
      <c r="AG68" s="285">
        <f>'SO02 - 03 - IO 02 - Přípo...'!J32</f>
        <v>0</v>
      </c>
      <c r="AH68" s="286"/>
      <c r="AI68" s="286"/>
      <c r="AJ68" s="286"/>
      <c r="AK68" s="286"/>
      <c r="AL68" s="286"/>
      <c r="AM68" s="286"/>
      <c r="AN68" s="285">
        <f t="shared" si="0"/>
        <v>0</v>
      </c>
      <c r="AO68" s="286"/>
      <c r="AP68" s="286"/>
      <c r="AQ68" s="78" t="s">
        <v>84</v>
      </c>
      <c r="AR68" s="42"/>
      <c r="AS68" s="79">
        <v>0</v>
      </c>
      <c r="AT68" s="80">
        <f t="shared" si="1"/>
        <v>0</v>
      </c>
      <c r="AU68" s="81">
        <f>'SO02 - 03 - IO 02 - Přípo...'!P91</f>
        <v>0</v>
      </c>
      <c r="AV68" s="80">
        <f>'SO02 - 03 - IO 02 - Přípo...'!J35</f>
        <v>0</v>
      </c>
      <c r="AW68" s="80">
        <f>'SO02 - 03 - IO 02 - Přípo...'!J36</f>
        <v>0</v>
      </c>
      <c r="AX68" s="80">
        <f>'SO02 - 03 - IO 02 - Přípo...'!J37</f>
        <v>0</v>
      </c>
      <c r="AY68" s="80">
        <f>'SO02 - 03 - IO 02 - Přípo...'!J38</f>
        <v>0</v>
      </c>
      <c r="AZ68" s="80">
        <f>'SO02 - 03 - IO 02 - Přípo...'!F35</f>
        <v>0</v>
      </c>
      <c r="BA68" s="80">
        <f>'SO02 - 03 - IO 02 - Přípo...'!F36</f>
        <v>0</v>
      </c>
      <c r="BB68" s="80">
        <f>'SO02 - 03 - IO 02 - Přípo...'!F37</f>
        <v>0</v>
      </c>
      <c r="BC68" s="80">
        <f>'SO02 - 03 - IO 02 - Přípo...'!F38</f>
        <v>0</v>
      </c>
      <c r="BD68" s="82">
        <f>'SO02 - 03 - IO 02 - Přípo...'!F39</f>
        <v>0</v>
      </c>
      <c r="BT68" s="22" t="s">
        <v>85</v>
      </c>
      <c r="BV68" s="22" t="s">
        <v>74</v>
      </c>
      <c r="BW68" s="22" t="s">
        <v>120</v>
      </c>
      <c r="BX68" s="22" t="s">
        <v>112</v>
      </c>
      <c r="CL68" s="22" t="s">
        <v>3</v>
      </c>
    </row>
    <row r="69" spans="1:91" s="3" customFormat="1" ht="25.5" customHeight="1">
      <c r="A69" s="77" t="s">
        <v>81</v>
      </c>
      <c r="B69" s="42"/>
      <c r="C69" s="9"/>
      <c r="D69" s="9"/>
      <c r="E69" s="289" t="s">
        <v>121</v>
      </c>
      <c r="F69" s="289"/>
      <c r="G69" s="289"/>
      <c r="H69" s="289"/>
      <c r="I69" s="289"/>
      <c r="J69" s="9"/>
      <c r="K69" s="289" t="s">
        <v>122</v>
      </c>
      <c r="L69" s="289"/>
      <c r="M69" s="289"/>
      <c r="N69" s="289"/>
      <c r="O69" s="289"/>
      <c r="P69" s="289"/>
      <c r="Q69" s="289"/>
      <c r="R69" s="289"/>
      <c r="S69" s="289"/>
      <c r="T69" s="289"/>
      <c r="U69" s="289"/>
      <c r="V69" s="289"/>
      <c r="W69" s="289"/>
      <c r="X69" s="289"/>
      <c r="Y69" s="289"/>
      <c r="Z69" s="289"/>
      <c r="AA69" s="289"/>
      <c r="AB69" s="289"/>
      <c r="AC69" s="289"/>
      <c r="AD69" s="289"/>
      <c r="AE69" s="289"/>
      <c r="AF69" s="289"/>
      <c r="AG69" s="285">
        <f>'SO02 - 04 - IO 03 - Přípo...'!J32</f>
        <v>0</v>
      </c>
      <c r="AH69" s="286"/>
      <c r="AI69" s="286"/>
      <c r="AJ69" s="286"/>
      <c r="AK69" s="286"/>
      <c r="AL69" s="286"/>
      <c r="AM69" s="286"/>
      <c r="AN69" s="285">
        <f t="shared" si="0"/>
        <v>0</v>
      </c>
      <c r="AO69" s="286"/>
      <c r="AP69" s="286"/>
      <c r="AQ69" s="78" t="s">
        <v>84</v>
      </c>
      <c r="AR69" s="42"/>
      <c r="AS69" s="79">
        <v>0</v>
      </c>
      <c r="AT69" s="80">
        <f t="shared" si="1"/>
        <v>0</v>
      </c>
      <c r="AU69" s="81">
        <f>'SO02 - 04 - IO 03 - Přípo...'!P91</f>
        <v>0</v>
      </c>
      <c r="AV69" s="80">
        <f>'SO02 - 04 - IO 03 - Přípo...'!J35</f>
        <v>0</v>
      </c>
      <c r="AW69" s="80">
        <f>'SO02 - 04 - IO 03 - Přípo...'!J36</f>
        <v>0</v>
      </c>
      <c r="AX69" s="80">
        <f>'SO02 - 04 - IO 03 - Přípo...'!J37</f>
        <v>0</v>
      </c>
      <c r="AY69" s="80">
        <f>'SO02 - 04 - IO 03 - Přípo...'!J38</f>
        <v>0</v>
      </c>
      <c r="AZ69" s="80">
        <f>'SO02 - 04 - IO 03 - Přípo...'!F35</f>
        <v>0</v>
      </c>
      <c r="BA69" s="80">
        <f>'SO02 - 04 - IO 03 - Přípo...'!F36</f>
        <v>0</v>
      </c>
      <c r="BB69" s="80">
        <f>'SO02 - 04 - IO 03 - Přípo...'!F37</f>
        <v>0</v>
      </c>
      <c r="BC69" s="80">
        <f>'SO02 - 04 - IO 03 - Přípo...'!F38</f>
        <v>0</v>
      </c>
      <c r="BD69" s="82">
        <f>'SO02 - 04 - IO 03 - Přípo...'!F39</f>
        <v>0</v>
      </c>
      <c r="BT69" s="22" t="s">
        <v>85</v>
      </c>
      <c r="BV69" s="22" t="s">
        <v>74</v>
      </c>
      <c r="BW69" s="22" t="s">
        <v>123</v>
      </c>
      <c r="BX69" s="22" t="s">
        <v>112</v>
      </c>
      <c r="CL69" s="22" t="s">
        <v>3</v>
      </c>
    </row>
    <row r="70" spans="1:91" s="3" customFormat="1" ht="25.5" customHeight="1">
      <c r="A70" s="77" t="s">
        <v>81</v>
      </c>
      <c r="B70" s="42"/>
      <c r="C70" s="9"/>
      <c r="D70" s="9"/>
      <c r="E70" s="289" t="s">
        <v>124</v>
      </c>
      <c r="F70" s="289"/>
      <c r="G70" s="289"/>
      <c r="H70" s="289"/>
      <c r="I70" s="289"/>
      <c r="J70" s="9"/>
      <c r="K70" s="289" t="s">
        <v>125</v>
      </c>
      <c r="L70" s="289"/>
      <c r="M70" s="289"/>
      <c r="N70" s="289"/>
      <c r="O70" s="289"/>
      <c r="P70" s="289"/>
      <c r="Q70" s="289"/>
      <c r="R70" s="289"/>
      <c r="S70" s="289"/>
      <c r="T70" s="289"/>
      <c r="U70" s="289"/>
      <c r="V70" s="289"/>
      <c r="W70" s="289"/>
      <c r="X70" s="289"/>
      <c r="Y70" s="289"/>
      <c r="Z70" s="289"/>
      <c r="AA70" s="289"/>
      <c r="AB70" s="289"/>
      <c r="AC70" s="289"/>
      <c r="AD70" s="289"/>
      <c r="AE70" s="289"/>
      <c r="AF70" s="289"/>
      <c r="AG70" s="285">
        <f>'SO02 - 05 - IO 04 - Přípo...'!J32</f>
        <v>0</v>
      </c>
      <c r="AH70" s="286"/>
      <c r="AI70" s="286"/>
      <c r="AJ70" s="286"/>
      <c r="AK70" s="286"/>
      <c r="AL70" s="286"/>
      <c r="AM70" s="286"/>
      <c r="AN70" s="285">
        <f t="shared" si="0"/>
        <v>0</v>
      </c>
      <c r="AO70" s="286"/>
      <c r="AP70" s="286"/>
      <c r="AQ70" s="78" t="s">
        <v>84</v>
      </c>
      <c r="AR70" s="42"/>
      <c r="AS70" s="79">
        <v>0</v>
      </c>
      <c r="AT70" s="80">
        <f t="shared" si="1"/>
        <v>0</v>
      </c>
      <c r="AU70" s="81">
        <f>'SO02 - 05 - IO 04 - Přípo...'!P92</f>
        <v>0</v>
      </c>
      <c r="AV70" s="80">
        <f>'SO02 - 05 - IO 04 - Přípo...'!J35</f>
        <v>0</v>
      </c>
      <c r="AW70" s="80">
        <f>'SO02 - 05 - IO 04 - Přípo...'!J36</f>
        <v>0</v>
      </c>
      <c r="AX70" s="80">
        <f>'SO02 - 05 - IO 04 - Přípo...'!J37</f>
        <v>0</v>
      </c>
      <c r="AY70" s="80">
        <f>'SO02 - 05 - IO 04 - Přípo...'!J38</f>
        <v>0</v>
      </c>
      <c r="AZ70" s="80">
        <f>'SO02 - 05 - IO 04 - Přípo...'!F35</f>
        <v>0</v>
      </c>
      <c r="BA70" s="80">
        <f>'SO02 - 05 - IO 04 - Přípo...'!F36</f>
        <v>0</v>
      </c>
      <c r="BB70" s="80">
        <f>'SO02 - 05 - IO 04 - Přípo...'!F37</f>
        <v>0</v>
      </c>
      <c r="BC70" s="80">
        <f>'SO02 - 05 - IO 04 - Přípo...'!F38</f>
        <v>0</v>
      </c>
      <c r="BD70" s="82">
        <f>'SO02 - 05 - IO 04 - Přípo...'!F39</f>
        <v>0</v>
      </c>
      <c r="BT70" s="22" t="s">
        <v>85</v>
      </c>
      <c r="BV70" s="22" t="s">
        <v>74</v>
      </c>
      <c r="BW70" s="22" t="s">
        <v>126</v>
      </c>
      <c r="BX70" s="22" t="s">
        <v>112</v>
      </c>
      <c r="CL70" s="22" t="s">
        <v>3</v>
      </c>
    </row>
    <row r="71" spans="1:91" s="3" customFormat="1" ht="25.5" customHeight="1">
      <c r="A71" s="77" t="s">
        <v>81</v>
      </c>
      <c r="B71" s="42"/>
      <c r="C71" s="9"/>
      <c r="D71" s="9"/>
      <c r="E71" s="289" t="s">
        <v>127</v>
      </c>
      <c r="F71" s="289"/>
      <c r="G71" s="289"/>
      <c r="H71" s="289"/>
      <c r="I71" s="289"/>
      <c r="J71" s="9"/>
      <c r="K71" s="289" t="s">
        <v>128</v>
      </c>
      <c r="L71" s="289"/>
      <c r="M71" s="289"/>
      <c r="N71" s="289"/>
      <c r="O71" s="289"/>
      <c r="P71" s="289"/>
      <c r="Q71" s="289"/>
      <c r="R71" s="289"/>
      <c r="S71" s="289"/>
      <c r="T71" s="289"/>
      <c r="U71" s="289"/>
      <c r="V71" s="289"/>
      <c r="W71" s="289"/>
      <c r="X71" s="289"/>
      <c r="Y71" s="289"/>
      <c r="Z71" s="289"/>
      <c r="AA71" s="289"/>
      <c r="AB71" s="289"/>
      <c r="AC71" s="289"/>
      <c r="AD71" s="289"/>
      <c r="AE71" s="289"/>
      <c r="AF71" s="289"/>
      <c r="AG71" s="285">
        <f>'SO02 - 06 - IO 05 - Venko...'!J32</f>
        <v>0</v>
      </c>
      <c r="AH71" s="286"/>
      <c r="AI71" s="286"/>
      <c r="AJ71" s="286"/>
      <c r="AK71" s="286"/>
      <c r="AL71" s="286"/>
      <c r="AM71" s="286"/>
      <c r="AN71" s="285">
        <f t="shared" si="0"/>
        <v>0</v>
      </c>
      <c r="AO71" s="286"/>
      <c r="AP71" s="286"/>
      <c r="AQ71" s="78" t="s">
        <v>84</v>
      </c>
      <c r="AR71" s="42"/>
      <c r="AS71" s="79">
        <v>0</v>
      </c>
      <c r="AT71" s="80">
        <f t="shared" si="1"/>
        <v>0</v>
      </c>
      <c r="AU71" s="81">
        <f>'SO02 - 06 - IO 05 - Venko...'!P92</f>
        <v>0</v>
      </c>
      <c r="AV71" s="80">
        <f>'SO02 - 06 - IO 05 - Venko...'!J35</f>
        <v>0</v>
      </c>
      <c r="AW71" s="80">
        <f>'SO02 - 06 - IO 05 - Venko...'!J36</f>
        <v>0</v>
      </c>
      <c r="AX71" s="80">
        <f>'SO02 - 06 - IO 05 - Venko...'!J37</f>
        <v>0</v>
      </c>
      <c r="AY71" s="80">
        <f>'SO02 - 06 - IO 05 - Venko...'!J38</f>
        <v>0</v>
      </c>
      <c r="AZ71" s="80">
        <f>'SO02 - 06 - IO 05 - Venko...'!F35</f>
        <v>0</v>
      </c>
      <c r="BA71" s="80">
        <f>'SO02 - 06 - IO 05 - Venko...'!F36</f>
        <v>0</v>
      </c>
      <c r="BB71" s="80">
        <f>'SO02 - 06 - IO 05 - Venko...'!F37</f>
        <v>0</v>
      </c>
      <c r="BC71" s="80">
        <f>'SO02 - 06 - IO 05 - Venko...'!F38</f>
        <v>0</v>
      </c>
      <c r="BD71" s="82">
        <f>'SO02 - 06 - IO 05 - Venko...'!F39</f>
        <v>0</v>
      </c>
      <c r="BT71" s="22" t="s">
        <v>85</v>
      </c>
      <c r="BV71" s="22" t="s">
        <v>74</v>
      </c>
      <c r="BW71" s="22" t="s">
        <v>129</v>
      </c>
      <c r="BX71" s="22" t="s">
        <v>112</v>
      </c>
      <c r="CL71" s="22" t="s">
        <v>3</v>
      </c>
    </row>
    <row r="72" spans="1:91" s="6" customFormat="1" ht="16.5" customHeight="1">
      <c r="A72" s="77" t="s">
        <v>81</v>
      </c>
      <c r="B72" s="68"/>
      <c r="C72" s="69"/>
      <c r="D72" s="290" t="s">
        <v>130</v>
      </c>
      <c r="E72" s="290"/>
      <c r="F72" s="290"/>
      <c r="G72" s="290"/>
      <c r="H72" s="290"/>
      <c r="I72" s="70"/>
      <c r="J72" s="290" t="s">
        <v>131</v>
      </c>
      <c r="K72" s="290"/>
      <c r="L72" s="290"/>
      <c r="M72" s="290"/>
      <c r="N72" s="290"/>
      <c r="O72" s="290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87">
        <f>'SO03 - Přístřešek na jízd...'!J30</f>
        <v>0</v>
      </c>
      <c r="AH72" s="288"/>
      <c r="AI72" s="288"/>
      <c r="AJ72" s="288"/>
      <c r="AK72" s="288"/>
      <c r="AL72" s="288"/>
      <c r="AM72" s="288"/>
      <c r="AN72" s="287">
        <f t="shared" si="0"/>
        <v>0</v>
      </c>
      <c r="AO72" s="288"/>
      <c r="AP72" s="288"/>
      <c r="AQ72" s="71" t="s">
        <v>78</v>
      </c>
      <c r="AR72" s="68"/>
      <c r="AS72" s="72">
        <v>0</v>
      </c>
      <c r="AT72" s="73">
        <f t="shared" si="1"/>
        <v>0</v>
      </c>
      <c r="AU72" s="74">
        <f>'SO03 - Přístřešek na jízd...'!P87</f>
        <v>0</v>
      </c>
      <c r="AV72" s="73">
        <f>'SO03 - Přístřešek na jízd...'!J33</f>
        <v>0</v>
      </c>
      <c r="AW72" s="73">
        <f>'SO03 - Přístřešek na jízd...'!J34</f>
        <v>0</v>
      </c>
      <c r="AX72" s="73">
        <f>'SO03 - Přístřešek na jízd...'!J35</f>
        <v>0</v>
      </c>
      <c r="AY72" s="73">
        <f>'SO03 - Přístřešek na jízd...'!J36</f>
        <v>0</v>
      </c>
      <c r="AZ72" s="73">
        <f>'SO03 - Přístřešek na jízd...'!F33</f>
        <v>0</v>
      </c>
      <c r="BA72" s="73">
        <f>'SO03 - Přístřešek na jízd...'!F34</f>
        <v>0</v>
      </c>
      <c r="BB72" s="73">
        <f>'SO03 - Přístřešek na jízd...'!F35</f>
        <v>0</v>
      </c>
      <c r="BC72" s="73">
        <f>'SO03 - Přístřešek na jízd...'!F36</f>
        <v>0</v>
      </c>
      <c r="BD72" s="75">
        <f>'SO03 - Přístřešek na jízd...'!F37</f>
        <v>0</v>
      </c>
      <c r="BT72" s="76" t="s">
        <v>79</v>
      </c>
      <c r="BV72" s="76" t="s">
        <v>74</v>
      </c>
      <c r="BW72" s="76" t="s">
        <v>132</v>
      </c>
      <c r="BX72" s="76" t="s">
        <v>5</v>
      </c>
      <c r="CL72" s="76" t="s">
        <v>3</v>
      </c>
      <c r="CM72" s="76" t="s">
        <v>79</v>
      </c>
    </row>
    <row r="73" spans="1:91" s="6" customFormat="1" ht="16.5" customHeight="1">
      <c r="A73" s="77" t="s">
        <v>81</v>
      </c>
      <c r="B73" s="68"/>
      <c r="C73" s="69"/>
      <c r="D73" s="290" t="s">
        <v>133</v>
      </c>
      <c r="E73" s="290"/>
      <c r="F73" s="290"/>
      <c r="G73" s="290"/>
      <c r="H73" s="290"/>
      <c r="I73" s="70"/>
      <c r="J73" s="290" t="s">
        <v>134</v>
      </c>
      <c r="K73" s="290"/>
      <c r="L73" s="290"/>
      <c r="M73" s="290"/>
      <c r="N73" s="290"/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87">
        <f>'00 - VRNY'!J30</f>
        <v>0</v>
      </c>
      <c r="AH73" s="288"/>
      <c r="AI73" s="288"/>
      <c r="AJ73" s="288"/>
      <c r="AK73" s="288"/>
      <c r="AL73" s="288"/>
      <c r="AM73" s="288"/>
      <c r="AN73" s="287">
        <f t="shared" si="0"/>
        <v>0</v>
      </c>
      <c r="AO73" s="288"/>
      <c r="AP73" s="288"/>
      <c r="AQ73" s="71" t="s">
        <v>78</v>
      </c>
      <c r="AR73" s="68"/>
      <c r="AS73" s="83">
        <v>0</v>
      </c>
      <c r="AT73" s="84">
        <f t="shared" si="1"/>
        <v>0</v>
      </c>
      <c r="AU73" s="85">
        <f>'00 - VRNY'!P83</f>
        <v>0</v>
      </c>
      <c r="AV73" s="84">
        <f>'00 - VRNY'!J33</f>
        <v>0</v>
      </c>
      <c r="AW73" s="84">
        <f>'00 - VRNY'!J34</f>
        <v>0</v>
      </c>
      <c r="AX73" s="84">
        <f>'00 - VRNY'!J35</f>
        <v>0</v>
      </c>
      <c r="AY73" s="84">
        <f>'00 - VRNY'!J36</f>
        <v>0</v>
      </c>
      <c r="AZ73" s="84">
        <f>'00 - VRNY'!F33</f>
        <v>0</v>
      </c>
      <c r="BA73" s="84">
        <f>'00 - VRNY'!F34</f>
        <v>0</v>
      </c>
      <c r="BB73" s="84">
        <f>'00 - VRNY'!F35</f>
        <v>0</v>
      </c>
      <c r="BC73" s="84">
        <f>'00 - VRNY'!F36</f>
        <v>0</v>
      </c>
      <c r="BD73" s="86">
        <f>'00 - VRNY'!F37</f>
        <v>0</v>
      </c>
      <c r="BT73" s="76" t="s">
        <v>79</v>
      </c>
      <c r="BV73" s="76" t="s">
        <v>74</v>
      </c>
      <c r="BW73" s="76" t="s">
        <v>135</v>
      </c>
      <c r="BX73" s="76" t="s">
        <v>5</v>
      </c>
      <c r="CL73" s="76" t="s">
        <v>3</v>
      </c>
      <c r="CM73" s="76" t="s">
        <v>79</v>
      </c>
    </row>
    <row r="74" spans="1:91" s="1" customFormat="1" ht="30" customHeight="1">
      <c r="B74" s="29"/>
      <c r="AR74" s="29"/>
    </row>
    <row r="75" spans="1:91" s="1" customFormat="1" ht="6.95" customHeight="1"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29"/>
    </row>
  </sheetData>
  <mergeCells count="114">
    <mergeCell ref="J65:AF65"/>
    <mergeCell ref="K66:AF66"/>
    <mergeCell ref="K67:AF67"/>
    <mergeCell ref="D55:H55"/>
    <mergeCell ref="E62:I62"/>
    <mergeCell ref="E56:I56"/>
    <mergeCell ref="E57:I57"/>
    <mergeCell ref="E58:I58"/>
    <mergeCell ref="E59:I59"/>
    <mergeCell ref="E60:I60"/>
    <mergeCell ref="E61:I61"/>
    <mergeCell ref="E63:I63"/>
    <mergeCell ref="E64:I64"/>
    <mergeCell ref="D65:H65"/>
    <mergeCell ref="E66:I66"/>
    <mergeCell ref="E67:I67"/>
    <mergeCell ref="K60:AF60"/>
    <mergeCell ref="K61:AF61"/>
    <mergeCell ref="K62:AF62"/>
    <mergeCell ref="AN52:AP52"/>
    <mergeCell ref="AG52:AM52"/>
    <mergeCell ref="AN55:AP55"/>
    <mergeCell ref="AG55:AM55"/>
    <mergeCell ref="AN56:AP56"/>
    <mergeCell ref="AG56:AM56"/>
    <mergeCell ref="AN57:AP57"/>
    <mergeCell ref="AG57:AM57"/>
    <mergeCell ref="AG54:AM54"/>
    <mergeCell ref="AN54:AP54"/>
    <mergeCell ref="C52:G52"/>
    <mergeCell ref="I52:AF52"/>
    <mergeCell ref="J55:AF55"/>
    <mergeCell ref="K56:AF56"/>
    <mergeCell ref="K57:AF57"/>
    <mergeCell ref="K58:AF58"/>
    <mergeCell ref="K59:AF59"/>
    <mergeCell ref="AG58:AM58"/>
    <mergeCell ref="AG64:AM64"/>
    <mergeCell ref="AG63:AM63"/>
    <mergeCell ref="K63:AF63"/>
    <mergeCell ref="K64:AF64"/>
    <mergeCell ref="AG65:AM65"/>
    <mergeCell ref="AG66:AM66"/>
    <mergeCell ref="AG67:AM67"/>
    <mergeCell ref="AG68:AM68"/>
    <mergeCell ref="AG69:AM69"/>
    <mergeCell ref="AG70:AM70"/>
    <mergeCell ref="AG59:AM59"/>
    <mergeCell ref="AG60:AM60"/>
    <mergeCell ref="AG61:AM61"/>
    <mergeCell ref="AG62:AM62"/>
    <mergeCell ref="AG71:AM71"/>
    <mergeCell ref="AN67:AP67"/>
    <mergeCell ref="AN68:AP68"/>
    <mergeCell ref="AN69:AP69"/>
    <mergeCell ref="AN70:AP70"/>
    <mergeCell ref="AN71:AP71"/>
    <mergeCell ref="AN72:AP72"/>
    <mergeCell ref="AN73:AP73"/>
    <mergeCell ref="E71:I71"/>
    <mergeCell ref="E70:I70"/>
    <mergeCell ref="D72:H72"/>
    <mergeCell ref="D73:H73"/>
    <mergeCell ref="AG72:AM72"/>
    <mergeCell ref="AG73:AM73"/>
    <mergeCell ref="K69:AF69"/>
    <mergeCell ref="K68:AF68"/>
    <mergeCell ref="K70:AF70"/>
    <mergeCell ref="K71:AF71"/>
    <mergeCell ref="J72:AF72"/>
    <mergeCell ref="J73:AF73"/>
    <mergeCell ref="E68:I68"/>
    <mergeCell ref="E69:I69"/>
    <mergeCell ref="AN61:AP61"/>
    <mergeCell ref="AN58:AP58"/>
    <mergeCell ref="AN59:AP59"/>
    <mergeCell ref="AN60:AP60"/>
    <mergeCell ref="AN62:AP62"/>
    <mergeCell ref="AN63:AP63"/>
    <mergeCell ref="AN64:AP64"/>
    <mergeCell ref="AN65:AP65"/>
    <mergeCell ref="AN66:AP66"/>
    <mergeCell ref="AR2:BE2"/>
    <mergeCell ref="AS49:AT51"/>
    <mergeCell ref="AM50:AP50"/>
    <mergeCell ref="L45:AO45"/>
    <mergeCell ref="AM47:AN47"/>
    <mergeCell ref="AM49:AP4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W31:AE31"/>
    <mergeCell ref="BE5:BE32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</mergeCells>
  <hyperlinks>
    <hyperlink ref="A56" location="'SO01 - 01 - Novostavba by...'!C2" display="/" xr:uid="{00000000-0004-0000-0000-000000000000}"/>
    <hyperlink ref="A57" location="'SO01 - 02.1 - Elektro - s...'!C2" display="/" xr:uid="{00000000-0004-0000-0000-000001000000}"/>
    <hyperlink ref="A58" location="'SO01 - 02.2 - Elektro - h...'!C2" display="/" xr:uid="{00000000-0004-0000-0000-000002000000}"/>
    <hyperlink ref="A59" location="'SO01 - 02.3 - Elektro - s...'!C2" display="/" xr:uid="{00000000-0004-0000-0000-000003000000}"/>
    <hyperlink ref="A60" location="'SO01 - 06 - VZT'!C2" display="/" xr:uid="{00000000-0004-0000-0000-000004000000}"/>
    <hyperlink ref="A61" location="'SO01 - 07 - MaR'!C2" display="/" xr:uid="{00000000-0004-0000-0000-000005000000}"/>
    <hyperlink ref="A62" location="'SO01 03-1 - ZTI'!C2" display="/" xr:uid="{00000000-0004-0000-0000-000006000000}"/>
    <hyperlink ref="A63" location="'SO01 04-1 - Vytápění'!C2" display="/" xr:uid="{00000000-0004-0000-0000-000007000000}"/>
    <hyperlink ref="A64" location="'SO01-05-1 - Plyn'!C2" display="/" xr:uid="{00000000-0004-0000-0000-000008000000}"/>
    <hyperlink ref="A66" location="'SO02 - 01 - Zpevněné plochy'!C2" display="/" xr:uid="{00000000-0004-0000-0000-000009000000}"/>
    <hyperlink ref="A67" location="'SO02 - 02 - IO 01 - Přípo...'!C2" display="/" xr:uid="{00000000-0004-0000-0000-00000A000000}"/>
    <hyperlink ref="A68" location="'SO02 - 03 - IO 02 - Přípo...'!C2" display="/" xr:uid="{00000000-0004-0000-0000-00000B000000}"/>
    <hyperlink ref="A69" location="'SO02 - 04 - IO 03 - Přípo...'!C2" display="/" xr:uid="{00000000-0004-0000-0000-00000C000000}"/>
    <hyperlink ref="A70" location="'SO02 - 05 - IO 04 - Přípo...'!C2" display="/" xr:uid="{00000000-0004-0000-0000-00000D000000}"/>
    <hyperlink ref="A71" location="'SO02 - 06 - IO 05 - Venko...'!C2" display="/" xr:uid="{00000000-0004-0000-0000-00000E000000}"/>
    <hyperlink ref="A72" location="'SO03 - Přístřešek na jízd...'!C2" display="/" xr:uid="{00000000-0004-0000-0000-00000F000000}"/>
    <hyperlink ref="A73" location="'00 - VRNY'!C2" display="/" xr:uid="{00000000-0004-0000-0000-00001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21"/>
  <sheetViews>
    <sheetView showGridLines="0" workbookViewId="0">
      <selection activeCell="F36" sqref="F3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9" width="20.1640625" style="87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3" t="s">
        <v>6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109</v>
      </c>
    </row>
    <row r="3" spans="2:46" ht="6.95" customHeight="1">
      <c r="B3" s="15"/>
      <c r="C3" s="16"/>
      <c r="D3" s="16"/>
      <c r="E3" s="16"/>
      <c r="F3" s="16"/>
      <c r="G3" s="16"/>
      <c r="H3" s="16"/>
      <c r="I3" s="88"/>
      <c r="J3" s="16"/>
      <c r="K3" s="16"/>
      <c r="L3" s="17"/>
      <c r="AT3" s="14" t="s">
        <v>79</v>
      </c>
    </row>
    <row r="4" spans="2:46" ht="24.95" customHeight="1">
      <c r="B4" s="17"/>
      <c r="D4" s="18" t="s">
        <v>136</v>
      </c>
      <c r="L4" s="17"/>
      <c r="M4" s="89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17</v>
      </c>
      <c r="L6" s="17"/>
    </row>
    <row r="7" spans="2:46" ht="16.5" customHeight="1">
      <c r="B7" s="17"/>
      <c r="E7" s="299" t="str">
        <f>'Rekapitulace stavby'!K6</f>
        <v>Sociální bydlení v ul. Mlýnská, Bystřice pod Hostýnem</v>
      </c>
      <c r="F7" s="300"/>
      <c r="G7" s="300"/>
      <c r="H7" s="300"/>
      <c r="L7" s="17"/>
    </row>
    <row r="8" spans="2:46" ht="12" customHeight="1">
      <c r="B8" s="17"/>
      <c r="D8" s="24" t="s">
        <v>137</v>
      </c>
      <c r="L8" s="17"/>
    </row>
    <row r="9" spans="2:46" s="1" customFormat="1" ht="16.5" customHeight="1">
      <c r="B9" s="29"/>
      <c r="E9" s="299" t="s">
        <v>138</v>
      </c>
      <c r="F9" s="298"/>
      <c r="G9" s="298"/>
      <c r="H9" s="298"/>
      <c r="I9" s="90"/>
      <c r="L9" s="29"/>
    </row>
    <row r="10" spans="2:46" s="1" customFormat="1" ht="12" customHeight="1">
      <c r="B10" s="29"/>
      <c r="D10" s="24" t="s">
        <v>139</v>
      </c>
      <c r="I10" s="90"/>
      <c r="L10" s="29"/>
    </row>
    <row r="11" spans="2:46" s="1" customFormat="1" ht="36.950000000000003" customHeight="1">
      <c r="B11" s="29"/>
      <c r="E11" s="271" t="s">
        <v>2346</v>
      </c>
      <c r="F11" s="298"/>
      <c r="G11" s="298"/>
      <c r="H11" s="298"/>
      <c r="I11" s="90"/>
      <c r="L11" s="29"/>
    </row>
    <row r="12" spans="2:46" s="1" customFormat="1">
      <c r="B12" s="29"/>
      <c r="I12" s="90"/>
      <c r="L12" s="29"/>
    </row>
    <row r="13" spans="2:46" s="1" customFormat="1" ht="12" customHeight="1">
      <c r="B13" s="29"/>
      <c r="D13" s="24" t="s">
        <v>18</v>
      </c>
      <c r="F13" s="22" t="s">
        <v>3</v>
      </c>
      <c r="I13" s="91" t="s">
        <v>19</v>
      </c>
      <c r="J13" s="22" t="s">
        <v>3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91" t="s">
        <v>22</v>
      </c>
      <c r="J14" s="46">
        <f>'Rekapitulace stavby'!AN8</f>
        <v>0</v>
      </c>
      <c r="L14" s="29"/>
    </row>
    <row r="15" spans="2:46" s="1" customFormat="1" ht="10.9" customHeight="1">
      <c r="B15" s="29"/>
      <c r="I15" s="90"/>
      <c r="L15" s="29"/>
    </row>
    <row r="16" spans="2:46" s="1" customFormat="1" ht="12" customHeight="1">
      <c r="B16" s="29"/>
      <c r="D16" s="24" t="s">
        <v>23</v>
      </c>
      <c r="I16" s="91" t="s">
        <v>24</v>
      </c>
      <c r="J16" s="22" t="s">
        <v>25</v>
      </c>
      <c r="L16" s="29"/>
    </row>
    <row r="17" spans="2:12" s="1" customFormat="1" ht="18" customHeight="1">
      <c r="B17" s="29"/>
      <c r="E17" s="22" t="s">
        <v>26</v>
      </c>
      <c r="I17" s="91" t="s">
        <v>27</v>
      </c>
      <c r="J17" s="22" t="s">
        <v>3</v>
      </c>
      <c r="L17" s="29"/>
    </row>
    <row r="18" spans="2:12" s="1" customFormat="1" ht="6.95" customHeight="1">
      <c r="B18" s="29"/>
      <c r="I18" s="90"/>
      <c r="L18" s="29"/>
    </row>
    <row r="19" spans="2:12" s="1" customFormat="1" ht="12" customHeight="1">
      <c r="B19" s="29"/>
      <c r="D19" s="24" t="s">
        <v>28</v>
      </c>
      <c r="I19" s="91" t="s">
        <v>24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301" t="str">
        <f>'Rekapitulace stavby'!E14</f>
        <v>Vyplň údaj</v>
      </c>
      <c r="F20" s="274"/>
      <c r="G20" s="274"/>
      <c r="H20" s="274"/>
      <c r="I20" s="91" t="s">
        <v>27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I21" s="90"/>
      <c r="L21" s="29"/>
    </row>
    <row r="22" spans="2:12" s="1" customFormat="1" ht="12" customHeight="1">
      <c r="B22" s="29"/>
      <c r="D22" s="24" t="s">
        <v>30</v>
      </c>
      <c r="I22" s="91" t="s">
        <v>24</v>
      </c>
      <c r="J22" s="22" t="s">
        <v>31</v>
      </c>
      <c r="L22" s="29"/>
    </row>
    <row r="23" spans="2:12" s="1" customFormat="1" ht="18" customHeight="1">
      <c r="B23" s="29"/>
      <c r="E23" s="22" t="s">
        <v>32</v>
      </c>
      <c r="I23" s="91" t="s">
        <v>27</v>
      </c>
      <c r="J23" s="22" t="s">
        <v>3</v>
      </c>
      <c r="L23" s="29"/>
    </row>
    <row r="24" spans="2:12" s="1" customFormat="1" ht="6.95" customHeight="1">
      <c r="B24" s="29"/>
      <c r="I24" s="90"/>
      <c r="L24" s="29"/>
    </row>
    <row r="25" spans="2:12" s="1" customFormat="1" ht="12" customHeight="1">
      <c r="B25" s="29"/>
      <c r="D25" s="24" t="s">
        <v>34</v>
      </c>
      <c r="I25" s="91" t="s">
        <v>24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91" t="s">
        <v>27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I27" s="90"/>
      <c r="L27" s="29"/>
    </row>
    <row r="28" spans="2:12" s="1" customFormat="1" ht="12" customHeight="1">
      <c r="B28" s="29"/>
      <c r="D28" s="24" t="s">
        <v>36</v>
      </c>
      <c r="I28" s="90"/>
      <c r="L28" s="29"/>
    </row>
    <row r="29" spans="2:12" s="7" customFormat="1" ht="16.5" customHeight="1">
      <c r="B29" s="92"/>
      <c r="E29" s="278" t="s">
        <v>3</v>
      </c>
      <c r="F29" s="278"/>
      <c r="G29" s="278"/>
      <c r="H29" s="278"/>
      <c r="I29" s="93"/>
      <c r="L29" s="92"/>
    </row>
    <row r="30" spans="2:12" s="1" customFormat="1" ht="6.95" customHeight="1">
      <c r="B30" s="29"/>
      <c r="I30" s="90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94"/>
      <c r="J31" s="47"/>
      <c r="K31" s="47"/>
      <c r="L31" s="29"/>
    </row>
    <row r="32" spans="2:12" s="1" customFormat="1" ht="25.35" customHeight="1">
      <c r="B32" s="29"/>
      <c r="D32" s="95" t="s">
        <v>38</v>
      </c>
      <c r="I32" s="90"/>
      <c r="J32" s="60">
        <f>ROUND(J92,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94"/>
      <c r="J33" s="47"/>
      <c r="K33" s="47"/>
      <c r="L33" s="29"/>
    </row>
    <row r="34" spans="2:12" s="1" customFormat="1" ht="14.45" customHeight="1">
      <c r="B34" s="29"/>
      <c r="F34" s="32" t="s">
        <v>40</v>
      </c>
      <c r="I34" s="96" t="s">
        <v>39</v>
      </c>
      <c r="J34" s="32" t="s">
        <v>41</v>
      </c>
      <c r="L34" s="29"/>
    </row>
    <row r="35" spans="2:12" s="1" customFormat="1" ht="14.45" customHeight="1">
      <c r="B35" s="29"/>
      <c r="D35" s="314" t="s">
        <v>42</v>
      </c>
      <c r="E35" s="24" t="s">
        <v>43</v>
      </c>
      <c r="F35" s="255"/>
      <c r="I35" s="98">
        <v>0.21</v>
      </c>
      <c r="J35" s="255"/>
      <c r="L35" s="29"/>
    </row>
    <row r="36" spans="2:12" s="1" customFormat="1" ht="14.45" customHeight="1">
      <c r="B36" s="29"/>
      <c r="E36" s="310" t="s">
        <v>44</v>
      </c>
      <c r="F36" s="311">
        <f>ROUND((SUM(BF92:BF120)),  2)</f>
        <v>0</v>
      </c>
      <c r="G36" s="312"/>
      <c r="H36" s="312"/>
      <c r="I36" s="313">
        <v>0.15</v>
      </c>
      <c r="J36" s="311">
        <f>ROUND(((SUM(BF92:BF120))*I36),  2)</f>
        <v>0</v>
      </c>
      <c r="L36" s="29"/>
    </row>
    <row r="37" spans="2:12" s="1" customFormat="1" ht="14.45" hidden="1" customHeight="1">
      <c r="B37" s="29"/>
      <c r="E37" s="24" t="s">
        <v>45</v>
      </c>
      <c r="F37" s="97">
        <f>ROUND((SUM(BG92:BG120)),  2)</f>
        <v>0</v>
      </c>
      <c r="I37" s="98">
        <v>0.21</v>
      </c>
      <c r="J37" s="97">
        <f>0</f>
        <v>0</v>
      </c>
      <c r="L37" s="29"/>
    </row>
    <row r="38" spans="2:12" s="1" customFormat="1" ht="14.45" hidden="1" customHeight="1">
      <c r="B38" s="29"/>
      <c r="E38" s="24" t="s">
        <v>46</v>
      </c>
      <c r="F38" s="97">
        <f>ROUND((SUM(BH92:BH120)),  2)</f>
        <v>0</v>
      </c>
      <c r="I38" s="98">
        <v>0.15</v>
      </c>
      <c r="J38" s="97">
        <f>0</f>
        <v>0</v>
      </c>
      <c r="L38" s="29"/>
    </row>
    <row r="39" spans="2:12" s="1" customFormat="1" ht="14.45" hidden="1" customHeight="1">
      <c r="B39" s="29"/>
      <c r="E39" s="24" t="s">
        <v>47</v>
      </c>
      <c r="F39" s="97">
        <f>ROUND((SUM(BI92:BI120)),  2)</f>
        <v>0</v>
      </c>
      <c r="I39" s="98">
        <v>0</v>
      </c>
      <c r="J39" s="97">
        <f>0</f>
        <v>0</v>
      </c>
      <c r="L39" s="29"/>
    </row>
    <row r="40" spans="2:12" s="1" customFormat="1" ht="6.95" customHeight="1">
      <c r="B40" s="29"/>
      <c r="I40" s="90"/>
      <c r="L40" s="29"/>
    </row>
    <row r="41" spans="2:12" s="1" customFormat="1" ht="25.35" customHeight="1">
      <c r="B41" s="29"/>
      <c r="C41" s="99"/>
      <c r="D41" s="100" t="s">
        <v>48</v>
      </c>
      <c r="E41" s="51"/>
      <c r="F41" s="51"/>
      <c r="G41" s="101" t="s">
        <v>49</v>
      </c>
      <c r="H41" s="102" t="s">
        <v>50</v>
      </c>
      <c r="I41" s="103"/>
      <c r="J41" s="104">
        <f>SUM(J32:J39)</f>
        <v>0</v>
      </c>
      <c r="K41" s="105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106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107"/>
      <c r="J46" s="41"/>
      <c r="K46" s="41"/>
      <c r="L46" s="29"/>
    </row>
    <row r="47" spans="2:12" s="1" customFormat="1" ht="24.95" customHeight="1">
      <c r="B47" s="29"/>
      <c r="C47" s="18" t="s">
        <v>141</v>
      </c>
      <c r="I47" s="90"/>
      <c r="L47" s="29"/>
    </row>
    <row r="48" spans="2:12" s="1" customFormat="1" ht="6.95" customHeight="1">
      <c r="B48" s="29"/>
      <c r="I48" s="90"/>
      <c r="L48" s="29"/>
    </row>
    <row r="49" spans="2:47" s="1" customFormat="1" ht="12" customHeight="1">
      <c r="B49" s="29"/>
      <c r="C49" s="24" t="s">
        <v>17</v>
      </c>
      <c r="I49" s="90"/>
      <c r="L49" s="29"/>
    </row>
    <row r="50" spans="2:47" s="1" customFormat="1" ht="16.5" customHeight="1">
      <c r="B50" s="29"/>
      <c r="E50" s="299" t="str">
        <f>E7</f>
        <v>Sociální bydlení v ul. Mlýnská, Bystřice pod Hostýnem</v>
      </c>
      <c r="F50" s="300"/>
      <c r="G50" s="300"/>
      <c r="H50" s="300"/>
      <c r="I50" s="90"/>
      <c r="L50" s="29"/>
    </row>
    <row r="51" spans="2:47" ht="12" customHeight="1">
      <c r="B51" s="17"/>
      <c r="C51" s="24" t="s">
        <v>137</v>
      </c>
      <c r="L51" s="17"/>
    </row>
    <row r="52" spans="2:47" s="1" customFormat="1" ht="16.5" customHeight="1">
      <c r="B52" s="29"/>
      <c r="E52" s="299" t="s">
        <v>138</v>
      </c>
      <c r="F52" s="298"/>
      <c r="G52" s="298"/>
      <c r="H52" s="298"/>
      <c r="I52" s="90"/>
      <c r="L52" s="29"/>
    </row>
    <row r="53" spans="2:47" s="1" customFormat="1" ht="12" customHeight="1">
      <c r="B53" s="29"/>
      <c r="C53" s="24" t="s">
        <v>139</v>
      </c>
      <c r="I53" s="90"/>
      <c r="L53" s="29"/>
    </row>
    <row r="54" spans="2:47" s="1" customFormat="1" ht="16.5" customHeight="1">
      <c r="B54" s="29"/>
      <c r="E54" s="271" t="str">
        <f>E11</f>
        <v>SO01-05-1 - Plyn</v>
      </c>
      <c r="F54" s="298"/>
      <c r="G54" s="298"/>
      <c r="H54" s="298"/>
      <c r="I54" s="90"/>
      <c r="L54" s="29"/>
    </row>
    <row r="55" spans="2:47" s="1" customFormat="1" ht="6.95" customHeight="1">
      <c r="B55" s="29"/>
      <c r="I55" s="90"/>
      <c r="L55" s="29"/>
    </row>
    <row r="56" spans="2:47" s="1" customFormat="1" ht="12" customHeight="1">
      <c r="B56" s="29"/>
      <c r="C56" s="24" t="s">
        <v>20</v>
      </c>
      <c r="F56" s="22" t="str">
        <f>F14</f>
        <v>Bystřice pod Hostýnem</v>
      </c>
      <c r="I56" s="91" t="s">
        <v>22</v>
      </c>
      <c r="J56" s="46">
        <f>IF(J14="","",J14)</f>
        <v>0</v>
      </c>
      <c r="L56" s="29"/>
    </row>
    <row r="57" spans="2:47" s="1" customFormat="1" ht="6.95" customHeight="1">
      <c r="B57" s="29"/>
      <c r="I57" s="90"/>
      <c r="L57" s="29"/>
    </row>
    <row r="58" spans="2:47" s="1" customFormat="1" ht="15.2" customHeight="1">
      <c r="B58" s="29"/>
      <c r="C58" s="24" t="s">
        <v>23</v>
      </c>
      <c r="F58" s="22" t="str">
        <f>E17</f>
        <v>Město Bystřice pod Hostýnem, Masarykovo nám. 137</v>
      </c>
      <c r="I58" s="91" t="s">
        <v>30</v>
      </c>
      <c r="J58" s="27" t="str">
        <f>E23</f>
        <v>dnprojekce s.r.o.</v>
      </c>
      <c r="L58" s="29"/>
    </row>
    <row r="59" spans="2:47" s="1" customFormat="1" ht="15.2" customHeight="1">
      <c r="B59" s="29"/>
      <c r="C59" s="24" t="s">
        <v>28</v>
      </c>
      <c r="F59" s="22" t="str">
        <f>IF(E20="","",E20)</f>
        <v>Vyplň údaj</v>
      </c>
      <c r="I59" s="91" t="s">
        <v>34</v>
      </c>
      <c r="J59" s="27" t="str">
        <f>E26</f>
        <v xml:space="preserve"> </v>
      </c>
      <c r="L59" s="29"/>
    </row>
    <row r="60" spans="2:47" s="1" customFormat="1" ht="10.35" customHeight="1">
      <c r="B60" s="29"/>
      <c r="I60" s="90"/>
      <c r="L60" s="29"/>
    </row>
    <row r="61" spans="2:47" s="1" customFormat="1" ht="29.25" customHeight="1">
      <c r="B61" s="29"/>
      <c r="C61" s="108" t="s">
        <v>142</v>
      </c>
      <c r="D61" s="99"/>
      <c r="E61" s="99"/>
      <c r="F61" s="99"/>
      <c r="G61" s="99"/>
      <c r="H61" s="99"/>
      <c r="I61" s="109"/>
      <c r="J61" s="110" t="s">
        <v>143</v>
      </c>
      <c r="K61" s="99"/>
      <c r="L61" s="29"/>
    </row>
    <row r="62" spans="2:47" s="1" customFormat="1" ht="10.35" customHeight="1">
      <c r="B62" s="29"/>
      <c r="I62" s="90"/>
      <c r="L62" s="29"/>
    </row>
    <row r="63" spans="2:47" s="1" customFormat="1" ht="22.9" customHeight="1">
      <c r="B63" s="29"/>
      <c r="C63" s="111" t="s">
        <v>70</v>
      </c>
      <c r="I63" s="90"/>
      <c r="J63" s="60">
        <f>J92</f>
        <v>0</v>
      </c>
      <c r="L63" s="29"/>
      <c r="AU63" s="14" t="s">
        <v>144</v>
      </c>
    </row>
    <row r="64" spans="2:47" s="8" customFormat="1" ht="24.95" customHeight="1">
      <c r="B64" s="112"/>
      <c r="D64" s="113" t="s">
        <v>145</v>
      </c>
      <c r="E64" s="114"/>
      <c r="F64" s="114"/>
      <c r="G64" s="114"/>
      <c r="H64" s="114"/>
      <c r="I64" s="115"/>
      <c r="J64" s="116">
        <f>J93</f>
        <v>0</v>
      </c>
      <c r="L64" s="112"/>
    </row>
    <row r="65" spans="2:12" s="9" customFormat="1" ht="19.899999999999999" customHeight="1">
      <c r="B65" s="117"/>
      <c r="D65" s="118" t="s">
        <v>1273</v>
      </c>
      <c r="E65" s="119"/>
      <c r="F65" s="119"/>
      <c r="G65" s="119"/>
      <c r="H65" s="119"/>
      <c r="I65" s="120"/>
      <c r="J65" s="121">
        <f>J94</f>
        <v>0</v>
      </c>
      <c r="L65" s="117"/>
    </row>
    <row r="66" spans="2:12" s="9" customFormat="1" ht="19.899999999999999" customHeight="1">
      <c r="B66" s="117"/>
      <c r="D66" s="118" t="s">
        <v>155</v>
      </c>
      <c r="E66" s="119"/>
      <c r="F66" s="119"/>
      <c r="G66" s="119"/>
      <c r="H66" s="119"/>
      <c r="I66" s="120"/>
      <c r="J66" s="121">
        <f>J96</f>
        <v>0</v>
      </c>
      <c r="L66" s="117"/>
    </row>
    <row r="67" spans="2:12" s="9" customFormat="1" ht="19.899999999999999" customHeight="1">
      <c r="B67" s="117"/>
      <c r="D67" s="118" t="s">
        <v>1274</v>
      </c>
      <c r="E67" s="119"/>
      <c r="F67" s="119"/>
      <c r="G67" s="119"/>
      <c r="H67" s="119"/>
      <c r="I67" s="120"/>
      <c r="J67" s="121">
        <f>J98</f>
        <v>0</v>
      </c>
      <c r="L67" s="117"/>
    </row>
    <row r="68" spans="2:12" s="9" customFormat="1" ht="19.899999999999999" customHeight="1">
      <c r="B68" s="117"/>
      <c r="D68" s="118" t="s">
        <v>157</v>
      </c>
      <c r="E68" s="119"/>
      <c r="F68" s="119"/>
      <c r="G68" s="119"/>
      <c r="H68" s="119"/>
      <c r="I68" s="120"/>
      <c r="J68" s="121">
        <f>J104</f>
        <v>0</v>
      </c>
      <c r="L68" s="117"/>
    </row>
    <row r="69" spans="2:12" s="8" customFormat="1" ht="24.95" customHeight="1">
      <c r="B69" s="112"/>
      <c r="D69" s="113" t="s">
        <v>158</v>
      </c>
      <c r="E69" s="114"/>
      <c r="F69" s="114"/>
      <c r="G69" s="114"/>
      <c r="H69" s="114"/>
      <c r="I69" s="115"/>
      <c r="J69" s="116">
        <f>J106</f>
        <v>0</v>
      </c>
      <c r="L69" s="112"/>
    </row>
    <row r="70" spans="2:12" s="9" customFormat="1" ht="19.899999999999999" customHeight="1">
      <c r="B70" s="117"/>
      <c r="D70" s="118" t="s">
        <v>2347</v>
      </c>
      <c r="E70" s="119"/>
      <c r="F70" s="119"/>
      <c r="G70" s="119"/>
      <c r="H70" s="119"/>
      <c r="I70" s="120"/>
      <c r="J70" s="121">
        <f>J107</f>
        <v>0</v>
      </c>
      <c r="L70" s="117"/>
    </row>
    <row r="71" spans="2:12" s="1" customFormat="1" ht="21.75" customHeight="1">
      <c r="B71" s="29"/>
      <c r="I71" s="90"/>
      <c r="L71" s="29"/>
    </row>
    <row r="72" spans="2:12" s="1" customFormat="1" ht="6.95" customHeight="1">
      <c r="B72" s="38"/>
      <c r="C72" s="39"/>
      <c r="D72" s="39"/>
      <c r="E72" s="39"/>
      <c r="F72" s="39"/>
      <c r="G72" s="39"/>
      <c r="H72" s="39"/>
      <c r="I72" s="106"/>
      <c r="J72" s="39"/>
      <c r="K72" s="39"/>
      <c r="L72" s="29"/>
    </row>
    <row r="76" spans="2:12" s="1" customFormat="1" ht="6.95" customHeight="1">
      <c r="B76" s="40"/>
      <c r="C76" s="41"/>
      <c r="D76" s="41"/>
      <c r="E76" s="41"/>
      <c r="F76" s="41"/>
      <c r="G76" s="41"/>
      <c r="H76" s="41"/>
      <c r="I76" s="107"/>
      <c r="J76" s="41"/>
      <c r="K76" s="41"/>
      <c r="L76" s="29"/>
    </row>
    <row r="77" spans="2:12" s="1" customFormat="1" ht="24.95" customHeight="1">
      <c r="B77" s="29"/>
      <c r="C77" s="18" t="s">
        <v>174</v>
      </c>
      <c r="I77" s="90"/>
      <c r="L77" s="29"/>
    </row>
    <row r="78" spans="2:12" s="1" customFormat="1" ht="6.95" customHeight="1">
      <c r="B78" s="29"/>
      <c r="I78" s="90"/>
      <c r="L78" s="29"/>
    </row>
    <row r="79" spans="2:12" s="1" customFormat="1" ht="12" customHeight="1">
      <c r="B79" s="29"/>
      <c r="C79" s="24" t="s">
        <v>17</v>
      </c>
      <c r="I79" s="90"/>
      <c r="L79" s="29"/>
    </row>
    <row r="80" spans="2:12" s="1" customFormat="1" ht="16.5" customHeight="1">
      <c r="B80" s="29"/>
      <c r="E80" s="299" t="str">
        <f>E7</f>
        <v>Sociální bydlení v ul. Mlýnská, Bystřice pod Hostýnem</v>
      </c>
      <c r="F80" s="300"/>
      <c r="G80" s="300"/>
      <c r="H80" s="300"/>
      <c r="I80" s="90"/>
      <c r="L80" s="29"/>
    </row>
    <row r="81" spans="2:65" ht="12" customHeight="1">
      <c r="B81" s="17"/>
      <c r="C81" s="24" t="s">
        <v>137</v>
      </c>
      <c r="L81" s="17"/>
    </row>
    <row r="82" spans="2:65" s="1" customFormat="1" ht="16.5" customHeight="1">
      <c r="B82" s="29"/>
      <c r="E82" s="299" t="s">
        <v>138</v>
      </c>
      <c r="F82" s="298"/>
      <c r="G82" s="298"/>
      <c r="H82" s="298"/>
      <c r="I82" s="90"/>
      <c r="L82" s="29"/>
    </row>
    <row r="83" spans="2:65" s="1" customFormat="1" ht="12" customHeight="1">
      <c r="B83" s="29"/>
      <c r="C83" s="24" t="s">
        <v>139</v>
      </c>
      <c r="I83" s="90"/>
      <c r="L83" s="29"/>
    </row>
    <row r="84" spans="2:65" s="1" customFormat="1" ht="16.5" customHeight="1">
      <c r="B84" s="29"/>
      <c r="E84" s="271" t="str">
        <f>E11</f>
        <v>SO01-05-1 - Plyn</v>
      </c>
      <c r="F84" s="298"/>
      <c r="G84" s="298"/>
      <c r="H84" s="298"/>
      <c r="I84" s="90"/>
      <c r="L84" s="29"/>
    </row>
    <row r="85" spans="2:65" s="1" customFormat="1" ht="6.95" customHeight="1">
      <c r="B85" s="29"/>
      <c r="I85" s="90"/>
      <c r="L85" s="29"/>
    </row>
    <row r="86" spans="2:65" s="1" customFormat="1" ht="12" customHeight="1">
      <c r="B86" s="29"/>
      <c r="C86" s="24" t="s">
        <v>20</v>
      </c>
      <c r="F86" s="22" t="str">
        <f>F14</f>
        <v>Bystřice pod Hostýnem</v>
      </c>
      <c r="I86" s="91" t="s">
        <v>22</v>
      </c>
      <c r="J86" s="46">
        <f>IF(J14="","",J14)</f>
        <v>0</v>
      </c>
      <c r="L86" s="29"/>
    </row>
    <row r="87" spans="2:65" s="1" customFormat="1" ht="6.95" customHeight="1">
      <c r="B87" s="29"/>
      <c r="I87" s="90"/>
      <c r="L87" s="29"/>
    </row>
    <row r="88" spans="2:65" s="1" customFormat="1" ht="15.2" customHeight="1">
      <c r="B88" s="29"/>
      <c r="C88" s="24" t="s">
        <v>23</v>
      </c>
      <c r="F88" s="22" t="str">
        <f>E17</f>
        <v>Město Bystřice pod Hostýnem, Masarykovo nám. 137</v>
      </c>
      <c r="I88" s="91" t="s">
        <v>30</v>
      </c>
      <c r="J88" s="27" t="str">
        <f>E23</f>
        <v>dnprojekce s.r.o.</v>
      </c>
      <c r="L88" s="29"/>
    </row>
    <row r="89" spans="2:65" s="1" customFormat="1" ht="15.2" customHeight="1">
      <c r="B89" s="29"/>
      <c r="C89" s="24" t="s">
        <v>28</v>
      </c>
      <c r="F89" s="22" t="str">
        <f>IF(E20="","",E20)</f>
        <v>Vyplň údaj</v>
      </c>
      <c r="I89" s="91" t="s">
        <v>34</v>
      </c>
      <c r="J89" s="27" t="str">
        <f>E26</f>
        <v xml:space="preserve"> </v>
      </c>
      <c r="L89" s="29"/>
    </row>
    <row r="90" spans="2:65" s="1" customFormat="1" ht="10.35" customHeight="1">
      <c r="B90" s="29"/>
      <c r="I90" s="90"/>
      <c r="L90" s="29"/>
    </row>
    <row r="91" spans="2:65" s="10" customFormat="1" ht="29.25" customHeight="1">
      <c r="B91" s="122"/>
      <c r="C91" s="123" t="s">
        <v>175</v>
      </c>
      <c r="D91" s="124" t="s">
        <v>57</v>
      </c>
      <c r="E91" s="124" t="s">
        <v>53</v>
      </c>
      <c r="F91" s="124" t="s">
        <v>54</v>
      </c>
      <c r="G91" s="124" t="s">
        <v>176</v>
      </c>
      <c r="H91" s="124" t="s">
        <v>177</v>
      </c>
      <c r="I91" s="125" t="s">
        <v>178</v>
      </c>
      <c r="J91" s="126" t="s">
        <v>143</v>
      </c>
      <c r="K91" s="127" t="s">
        <v>179</v>
      </c>
      <c r="L91" s="122"/>
      <c r="M91" s="53" t="s">
        <v>3</v>
      </c>
      <c r="N91" s="54" t="s">
        <v>42</v>
      </c>
      <c r="O91" s="54" t="s">
        <v>180</v>
      </c>
      <c r="P91" s="54" t="s">
        <v>181</v>
      </c>
      <c r="Q91" s="54" t="s">
        <v>182</v>
      </c>
      <c r="R91" s="54" t="s">
        <v>183</v>
      </c>
      <c r="S91" s="54" t="s">
        <v>184</v>
      </c>
      <c r="T91" s="55" t="s">
        <v>185</v>
      </c>
    </row>
    <row r="92" spans="2:65" s="1" customFormat="1" ht="22.9" customHeight="1">
      <c r="B92" s="29"/>
      <c r="C92" s="58" t="s">
        <v>186</v>
      </c>
      <c r="I92" s="90"/>
      <c r="J92" s="128">
        <f>BK92</f>
        <v>0</v>
      </c>
      <c r="L92" s="29"/>
      <c r="M92" s="56"/>
      <c r="N92" s="47"/>
      <c r="O92" s="47"/>
      <c r="P92" s="129">
        <f>P93+P106</f>
        <v>0</v>
      </c>
      <c r="Q92" s="47"/>
      <c r="R92" s="129">
        <f>R93+R106</f>
        <v>8.0649999999999999E-2</v>
      </c>
      <c r="S92" s="47"/>
      <c r="T92" s="130">
        <f>T93+T106</f>
        <v>0.09</v>
      </c>
      <c r="AT92" s="14" t="s">
        <v>71</v>
      </c>
      <c r="AU92" s="14" t="s">
        <v>144</v>
      </c>
      <c r="BK92" s="131">
        <f>BK93+BK106</f>
        <v>0</v>
      </c>
    </row>
    <row r="93" spans="2:65" s="11" customFormat="1" ht="25.9" customHeight="1">
      <c r="B93" s="132"/>
      <c r="D93" s="133" t="s">
        <v>71</v>
      </c>
      <c r="E93" s="134" t="s">
        <v>187</v>
      </c>
      <c r="F93" s="134" t="s">
        <v>188</v>
      </c>
      <c r="I93" s="135"/>
      <c r="J93" s="136">
        <f>BK93</f>
        <v>0</v>
      </c>
      <c r="L93" s="132"/>
      <c r="M93" s="137"/>
      <c r="N93" s="138"/>
      <c r="O93" s="138"/>
      <c r="P93" s="139">
        <f>P94+P96+P98+P104</f>
        <v>0</v>
      </c>
      <c r="Q93" s="138"/>
      <c r="R93" s="139">
        <f>R94+R96+R98+R104</f>
        <v>6.3E-2</v>
      </c>
      <c r="S93" s="138"/>
      <c r="T93" s="140">
        <f>T94+T96+T98+T104</f>
        <v>0.09</v>
      </c>
      <c r="AR93" s="133" t="s">
        <v>79</v>
      </c>
      <c r="AT93" s="141" t="s">
        <v>71</v>
      </c>
      <c r="AU93" s="141" t="s">
        <v>72</v>
      </c>
      <c r="AY93" s="133" t="s">
        <v>189</v>
      </c>
      <c r="BK93" s="142">
        <f>BK94+BK96+BK98+BK104</f>
        <v>0</v>
      </c>
    </row>
    <row r="94" spans="2:65" s="11" customFormat="1" ht="22.9" customHeight="1">
      <c r="B94" s="132"/>
      <c r="D94" s="133" t="s">
        <v>71</v>
      </c>
      <c r="E94" s="143" t="s">
        <v>212</v>
      </c>
      <c r="F94" s="143" t="s">
        <v>1276</v>
      </c>
      <c r="I94" s="135"/>
      <c r="J94" s="144">
        <f>BK94</f>
        <v>0</v>
      </c>
      <c r="L94" s="132"/>
      <c r="M94" s="137"/>
      <c r="N94" s="138"/>
      <c r="O94" s="138"/>
      <c r="P94" s="139">
        <f>P95</f>
        <v>0</v>
      </c>
      <c r="Q94" s="138"/>
      <c r="R94" s="139">
        <f>R95</f>
        <v>6.3E-2</v>
      </c>
      <c r="S94" s="138"/>
      <c r="T94" s="140">
        <f>T95</f>
        <v>0</v>
      </c>
      <c r="AR94" s="133" t="s">
        <v>79</v>
      </c>
      <c r="AT94" s="141" t="s">
        <v>71</v>
      </c>
      <c r="AU94" s="141" t="s">
        <v>79</v>
      </c>
      <c r="AY94" s="133" t="s">
        <v>189</v>
      </c>
      <c r="BK94" s="142">
        <f>BK95</f>
        <v>0</v>
      </c>
    </row>
    <row r="95" spans="2:65" s="1" customFormat="1" ht="16.5" customHeight="1">
      <c r="B95" s="145"/>
      <c r="C95" s="146" t="s">
        <v>79</v>
      </c>
      <c r="D95" s="146" t="s">
        <v>191</v>
      </c>
      <c r="E95" s="147" t="s">
        <v>1277</v>
      </c>
      <c r="F95" s="148" t="s">
        <v>1278</v>
      </c>
      <c r="G95" s="149" t="s">
        <v>233</v>
      </c>
      <c r="H95" s="150">
        <v>1.575</v>
      </c>
      <c r="I95" s="151"/>
      <c r="J95" s="152">
        <f>ROUND(I95*H95,2)</f>
        <v>0</v>
      </c>
      <c r="K95" s="148" t="s">
        <v>195</v>
      </c>
      <c r="L95" s="29"/>
      <c r="M95" s="153" t="s">
        <v>3</v>
      </c>
      <c r="N95" s="154" t="s">
        <v>44</v>
      </c>
      <c r="O95" s="49"/>
      <c r="P95" s="155">
        <f>O95*H95</f>
        <v>0</v>
      </c>
      <c r="Q95" s="155">
        <v>0.04</v>
      </c>
      <c r="R95" s="155">
        <f>Q95*H95</f>
        <v>6.3E-2</v>
      </c>
      <c r="S95" s="155">
        <v>0</v>
      </c>
      <c r="T95" s="156">
        <f>S95*H95</f>
        <v>0</v>
      </c>
      <c r="AR95" s="157" t="s">
        <v>196</v>
      </c>
      <c r="AT95" s="157" t="s">
        <v>191</v>
      </c>
      <c r="AU95" s="157" t="s">
        <v>85</v>
      </c>
      <c r="AY95" s="14" t="s">
        <v>189</v>
      </c>
      <c r="BE95" s="158">
        <f>IF(N95="základní",J95,0)</f>
        <v>0</v>
      </c>
      <c r="BF95" s="158">
        <f>IF(N95="snížená",J95,0)</f>
        <v>0</v>
      </c>
      <c r="BG95" s="158">
        <f>IF(N95="zákl. přenesená",J95,0)</f>
        <v>0</v>
      </c>
      <c r="BH95" s="158">
        <f>IF(N95="sníž. přenesená",J95,0)</f>
        <v>0</v>
      </c>
      <c r="BI95" s="158">
        <f>IF(N95="nulová",J95,0)</f>
        <v>0</v>
      </c>
      <c r="BJ95" s="14" t="s">
        <v>85</v>
      </c>
      <c r="BK95" s="158">
        <f>ROUND(I95*H95,2)</f>
        <v>0</v>
      </c>
      <c r="BL95" s="14" t="s">
        <v>196</v>
      </c>
      <c r="BM95" s="157" t="s">
        <v>2348</v>
      </c>
    </row>
    <row r="96" spans="2:65" s="11" customFormat="1" ht="22.9" customHeight="1">
      <c r="B96" s="132"/>
      <c r="D96" s="133" t="s">
        <v>71</v>
      </c>
      <c r="E96" s="143" t="s">
        <v>225</v>
      </c>
      <c r="F96" s="143" t="s">
        <v>630</v>
      </c>
      <c r="I96" s="135"/>
      <c r="J96" s="144">
        <f>BK96</f>
        <v>0</v>
      </c>
      <c r="L96" s="132"/>
      <c r="M96" s="137"/>
      <c r="N96" s="138"/>
      <c r="O96" s="138"/>
      <c r="P96" s="139">
        <f>P97</f>
        <v>0</v>
      </c>
      <c r="Q96" s="138"/>
      <c r="R96" s="139">
        <f>R97</f>
        <v>0</v>
      </c>
      <c r="S96" s="138"/>
      <c r="T96" s="140">
        <f>T97</f>
        <v>0.09</v>
      </c>
      <c r="AR96" s="133" t="s">
        <v>79</v>
      </c>
      <c r="AT96" s="141" t="s">
        <v>71</v>
      </c>
      <c r="AU96" s="141" t="s">
        <v>79</v>
      </c>
      <c r="AY96" s="133" t="s">
        <v>189</v>
      </c>
      <c r="BK96" s="142">
        <f>BK97</f>
        <v>0</v>
      </c>
    </row>
    <row r="97" spans="2:65" s="1" customFormat="1" ht="16.5" customHeight="1">
      <c r="B97" s="145"/>
      <c r="C97" s="146" t="s">
        <v>85</v>
      </c>
      <c r="D97" s="146" t="s">
        <v>191</v>
      </c>
      <c r="E97" s="147" t="s">
        <v>1838</v>
      </c>
      <c r="F97" s="148" t="s">
        <v>1839</v>
      </c>
      <c r="G97" s="149" t="s">
        <v>258</v>
      </c>
      <c r="H97" s="150">
        <v>15</v>
      </c>
      <c r="I97" s="151"/>
      <c r="J97" s="152">
        <f>ROUND(I97*H97,2)</f>
        <v>0</v>
      </c>
      <c r="K97" s="148" t="s">
        <v>195</v>
      </c>
      <c r="L97" s="29"/>
      <c r="M97" s="153" t="s">
        <v>3</v>
      </c>
      <c r="N97" s="154" t="s">
        <v>44</v>
      </c>
      <c r="O97" s="49"/>
      <c r="P97" s="155">
        <f>O97*H97</f>
        <v>0</v>
      </c>
      <c r="Q97" s="155">
        <v>0</v>
      </c>
      <c r="R97" s="155">
        <f>Q97*H97</f>
        <v>0</v>
      </c>
      <c r="S97" s="155">
        <v>6.0000000000000001E-3</v>
      </c>
      <c r="T97" s="156">
        <f>S97*H97</f>
        <v>0.09</v>
      </c>
      <c r="AR97" s="157" t="s">
        <v>196</v>
      </c>
      <c r="AT97" s="157" t="s">
        <v>191</v>
      </c>
      <c r="AU97" s="157" t="s">
        <v>85</v>
      </c>
      <c r="AY97" s="14" t="s">
        <v>189</v>
      </c>
      <c r="BE97" s="158">
        <f>IF(N97="základní",J97,0)</f>
        <v>0</v>
      </c>
      <c r="BF97" s="158">
        <f>IF(N97="snížená",J97,0)</f>
        <v>0</v>
      </c>
      <c r="BG97" s="158">
        <f>IF(N97="zákl. přenesená",J97,0)</f>
        <v>0</v>
      </c>
      <c r="BH97" s="158">
        <f>IF(N97="sníž. přenesená",J97,0)</f>
        <v>0</v>
      </c>
      <c r="BI97" s="158">
        <f>IF(N97="nulová",J97,0)</f>
        <v>0</v>
      </c>
      <c r="BJ97" s="14" t="s">
        <v>85</v>
      </c>
      <c r="BK97" s="158">
        <f>ROUND(I97*H97,2)</f>
        <v>0</v>
      </c>
      <c r="BL97" s="14" t="s">
        <v>196</v>
      </c>
      <c r="BM97" s="157" t="s">
        <v>2349</v>
      </c>
    </row>
    <row r="98" spans="2:65" s="11" customFormat="1" ht="22.9" customHeight="1">
      <c r="B98" s="132"/>
      <c r="D98" s="133" t="s">
        <v>71</v>
      </c>
      <c r="E98" s="143" t="s">
        <v>1298</v>
      </c>
      <c r="F98" s="143" t="s">
        <v>1299</v>
      </c>
      <c r="I98" s="135"/>
      <c r="J98" s="144">
        <f>BK98</f>
        <v>0</v>
      </c>
      <c r="L98" s="132"/>
      <c r="M98" s="137"/>
      <c r="N98" s="138"/>
      <c r="O98" s="138"/>
      <c r="P98" s="139">
        <f>SUM(P99:P103)</f>
        <v>0</v>
      </c>
      <c r="Q98" s="138"/>
      <c r="R98" s="139">
        <f>SUM(R99:R103)</f>
        <v>0</v>
      </c>
      <c r="S98" s="138"/>
      <c r="T98" s="140">
        <f>SUM(T99:T103)</f>
        <v>0</v>
      </c>
      <c r="AR98" s="133" t="s">
        <v>79</v>
      </c>
      <c r="AT98" s="141" t="s">
        <v>71</v>
      </c>
      <c r="AU98" s="141" t="s">
        <v>79</v>
      </c>
      <c r="AY98" s="133" t="s">
        <v>189</v>
      </c>
      <c r="BK98" s="142">
        <f>SUM(BK99:BK103)</f>
        <v>0</v>
      </c>
    </row>
    <row r="99" spans="2:65" s="1" customFormat="1" ht="16.5" customHeight="1">
      <c r="B99" s="145"/>
      <c r="C99" s="146" t="s">
        <v>201</v>
      </c>
      <c r="D99" s="146" t="s">
        <v>191</v>
      </c>
      <c r="E99" s="147" t="s">
        <v>1300</v>
      </c>
      <c r="F99" s="148" t="s">
        <v>1301</v>
      </c>
      <c r="G99" s="149" t="s">
        <v>223</v>
      </c>
      <c r="H99" s="150">
        <v>3.6</v>
      </c>
      <c r="I99" s="151"/>
      <c r="J99" s="152">
        <f>ROUND(I99*H99,2)</f>
        <v>0</v>
      </c>
      <c r="K99" s="148" t="s">
        <v>195</v>
      </c>
      <c r="L99" s="29"/>
      <c r="M99" s="153" t="s">
        <v>3</v>
      </c>
      <c r="N99" s="154" t="s">
        <v>44</v>
      </c>
      <c r="O99" s="49"/>
      <c r="P99" s="155">
        <f>O99*H99</f>
        <v>0</v>
      </c>
      <c r="Q99" s="155">
        <v>0</v>
      </c>
      <c r="R99" s="155">
        <f>Q99*H99</f>
        <v>0</v>
      </c>
      <c r="S99" s="155">
        <v>0</v>
      </c>
      <c r="T99" s="156">
        <f>S99*H99</f>
        <v>0</v>
      </c>
      <c r="AR99" s="157" t="s">
        <v>196</v>
      </c>
      <c r="AT99" s="157" t="s">
        <v>191</v>
      </c>
      <c r="AU99" s="157" t="s">
        <v>85</v>
      </c>
      <c r="AY99" s="14" t="s">
        <v>189</v>
      </c>
      <c r="BE99" s="158">
        <f>IF(N99="základní",J99,0)</f>
        <v>0</v>
      </c>
      <c r="BF99" s="158">
        <f>IF(N99="snížená",J99,0)</f>
        <v>0</v>
      </c>
      <c r="BG99" s="158">
        <f>IF(N99="zákl. přenesená",J99,0)</f>
        <v>0</v>
      </c>
      <c r="BH99" s="158">
        <f>IF(N99="sníž. přenesená",J99,0)</f>
        <v>0</v>
      </c>
      <c r="BI99" s="158">
        <f>IF(N99="nulová",J99,0)</f>
        <v>0</v>
      </c>
      <c r="BJ99" s="14" t="s">
        <v>85</v>
      </c>
      <c r="BK99" s="158">
        <f>ROUND(I99*H99,2)</f>
        <v>0</v>
      </c>
      <c r="BL99" s="14" t="s">
        <v>196</v>
      </c>
      <c r="BM99" s="157" t="s">
        <v>2350</v>
      </c>
    </row>
    <row r="100" spans="2:65" s="1" customFormat="1" ht="24" customHeight="1">
      <c r="B100" s="145"/>
      <c r="C100" s="146" t="s">
        <v>196</v>
      </c>
      <c r="D100" s="146" t="s">
        <v>191</v>
      </c>
      <c r="E100" s="147" t="s">
        <v>1303</v>
      </c>
      <c r="F100" s="148" t="s">
        <v>1304</v>
      </c>
      <c r="G100" s="149" t="s">
        <v>223</v>
      </c>
      <c r="H100" s="150">
        <v>0.09</v>
      </c>
      <c r="I100" s="151"/>
      <c r="J100" s="152">
        <f>ROUND(I100*H100,2)</f>
        <v>0</v>
      </c>
      <c r="K100" s="148" t="s">
        <v>195</v>
      </c>
      <c r="L100" s="29"/>
      <c r="M100" s="153" t="s">
        <v>3</v>
      </c>
      <c r="N100" s="154" t="s">
        <v>44</v>
      </c>
      <c r="O100" s="49"/>
      <c r="P100" s="155">
        <f>O100*H100</f>
        <v>0</v>
      </c>
      <c r="Q100" s="155">
        <v>0</v>
      </c>
      <c r="R100" s="155">
        <f>Q100*H100</f>
        <v>0</v>
      </c>
      <c r="S100" s="155">
        <v>0</v>
      </c>
      <c r="T100" s="156">
        <f>S100*H100</f>
        <v>0</v>
      </c>
      <c r="AR100" s="157" t="s">
        <v>196</v>
      </c>
      <c r="AT100" s="157" t="s">
        <v>191</v>
      </c>
      <c r="AU100" s="157" t="s">
        <v>85</v>
      </c>
      <c r="AY100" s="14" t="s">
        <v>189</v>
      </c>
      <c r="BE100" s="158">
        <f>IF(N100="základní",J100,0)</f>
        <v>0</v>
      </c>
      <c r="BF100" s="158">
        <f>IF(N100="snížená",J100,0)</f>
        <v>0</v>
      </c>
      <c r="BG100" s="158">
        <f>IF(N100="zákl. přenesená",J100,0)</f>
        <v>0</v>
      </c>
      <c r="BH100" s="158">
        <f>IF(N100="sníž. přenesená",J100,0)</f>
        <v>0</v>
      </c>
      <c r="BI100" s="158">
        <f>IF(N100="nulová",J100,0)</f>
        <v>0</v>
      </c>
      <c r="BJ100" s="14" t="s">
        <v>85</v>
      </c>
      <c r="BK100" s="158">
        <f>ROUND(I100*H100,2)</f>
        <v>0</v>
      </c>
      <c r="BL100" s="14" t="s">
        <v>196</v>
      </c>
      <c r="BM100" s="157" t="s">
        <v>2351</v>
      </c>
    </row>
    <row r="101" spans="2:65" s="1" customFormat="1" ht="16.5" customHeight="1">
      <c r="B101" s="145"/>
      <c r="C101" s="146" t="s">
        <v>208</v>
      </c>
      <c r="D101" s="146" t="s">
        <v>191</v>
      </c>
      <c r="E101" s="147" t="s">
        <v>1306</v>
      </c>
      <c r="F101" s="148" t="s">
        <v>1307</v>
      </c>
      <c r="G101" s="149" t="s">
        <v>223</v>
      </c>
      <c r="H101" s="150">
        <v>0.09</v>
      </c>
      <c r="I101" s="151"/>
      <c r="J101" s="152">
        <f>ROUND(I101*H101,2)</f>
        <v>0</v>
      </c>
      <c r="K101" s="148" t="s">
        <v>195</v>
      </c>
      <c r="L101" s="29"/>
      <c r="M101" s="153" t="s">
        <v>3</v>
      </c>
      <c r="N101" s="154" t="s">
        <v>44</v>
      </c>
      <c r="O101" s="49"/>
      <c r="P101" s="155">
        <f>O101*H101</f>
        <v>0</v>
      </c>
      <c r="Q101" s="155">
        <v>0</v>
      </c>
      <c r="R101" s="155">
        <f>Q101*H101</f>
        <v>0</v>
      </c>
      <c r="S101" s="155">
        <v>0</v>
      </c>
      <c r="T101" s="156">
        <f>S101*H101</f>
        <v>0</v>
      </c>
      <c r="AR101" s="157" t="s">
        <v>196</v>
      </c>
      <c r="AT101" s="157" t="s">
        <v>191</v>
      </c>
      <c r="AU101" s="157" t="s">
        <v>85</v>
      </c>
      <c r="AY101" s="14" t="s">
        <v>189</v>
      </c>
      <c r="BE101" s="158">
        <f>IF(N101="základní",J101,0)</f>
        <v>0</v>
      </c>
      <c r="BF101" s="158">
        <f>IF(N101="snížená",J101,0)</f>
        <v>0</v>
      </c>
      <c r="BG101" s="158">
        <f>IF(N101="zákl. přenesená",J101,0)</f>
        <v>0</v>
      </c>
      <c r="BH101" s="158">
        <f>IF(N101="sníž. přenesená",J101,0)</f>
        <v>0</v>
      </c>
      <c r="BI101" s="158">
        <f>IF(N101="nulová",J101,0)</f>
        <v>0</v>
      </c>
      <c r="BJ101" s="14" t="s">
        <v>85</v>
      </c>
      <c r="BK101" s="158">
        <f>ROUND(I101*H101,2)</f>
        <v>0</v>
      </c>
      <c r="BL101" s="14" t="s">
        <v>196</v>
      </c>
      <c r="BM101" s="157" t="s">
        <v>2352</v>
      </c>
    </row>
    <row r="102" spans="2:65" s="1" customFormat="1" ht="24" customHeight="1">
      <c r="B102" s="145"/>
      <c r="C102" s="146" t="s">
        <v>212</v>
      </c>
      <c r="D102" s="146" t="s">
        <v>191</v>
      </c>
      <c r="E102" s="147" t="s">
        <v>1309</v>
      </c>
      <c r="F102" s="148" t="s">
        <v>1310</v>
      </c>
      <c r="G102" s="149" t="s">
        <v>223</v>
      </c>
      <c r="H102" s="150">
        <v>0.27</v>
      </c>
      <c r="I102" s="151"/>
      <c r="J102" s="152">
        <f>ROUND(I102*H102,2)</f>
        <v>0</v>
      </c>
      <c r="K102" s="148" t="s">
        <v>195</v>
      </c>
      <c r="L102" s="29"/>
      <c r="M102" s="153" t="s">
        <v>3</v>
      </c>
      <c r="N102" s="154" t="s">
        <v>44</v>
      </c>
      <c r="O102" s="49"/>
      <c r="P102" s="155">
        <f>O102*H102</f>
        <v>0</v>
      </c>
      <c r="Q102" s="155">
        <v>0</v>
      </c>
      <c r="R102" s="155">
        <f>Q102*H102</f>
        <v>0</v>
      </c>
      <c r="S102" s="155">
        <v>0</v>
      </c>
      <c r="T102" s="156">
        <f>S102*H102</f>
        <v>0</v>
      </c>
      <c r="AR102" s="157" t="s">
        <v>196</v>
      </c>
      <c r="AT102" s="157" t="s">
        <v>191</v>
      </c>
      <c r="AU102" s="157" t="s">
        <v>85</v>
      </c>
      <c r="AY102" s="14" t="s">
        <v>189</v>
      </c>
      <c r="BE102" s="158">
        <f>IF(N102="základní",J102,0)</f>
        <v>0</v>
      </c>
      <c r="BF102" s="158">
        <f>IF(N102="snížená",J102,0)</f>
        <v>0</v>
      </c>
      <c r="BG102" s="158">
        <f>IF(N102="zákl. přenesená",J102,0)</f>
        <v>0</v>
      </c>
      <c r="BH102" s="158">
        <f>IF(N102="sníž. přenesená",J102,0)</f>
        <v>0</v>
      </c>
      <c r="BI102" s="158">
        <f>IF(N102="nulová",J102,0)</f>
        <v>0</v>
      </c>
      <c r="BJ102" s="14" t="s">
        <v>85</v>
      </c>
      <c r="BK102" s="158">
        <f>ROUND(I102*H102,2)</f>
        <v>0</v>
      </c>
      <c r="BL102" s="14" t="s">
        <v>196</v>
      </c>
      <c r="BM102" s="157" t="s">
        <v>2353</v>
      </c>
    </row>
    <row r="103" spans="2:65" s="1" customFormat="1" ht="24" customHeight="1">
      <c r="B103" s="145"/>
      <c r="C103" s="146" t="s">
        <v>216</v>
      </c>
      <c r="D103" s="146" t="s">
        <v>191</v>
      </c>
      <c r="E103" s="147" t="s">
        <v>1313</v>
      </c>
      <c r="F103" s="148" t="s">
        <v>1314</v>
      </c>
      <c r="G103" s="149" t="s">
        <v>223</v>
      </c>
      <c r="H103" s="150">
        <v>3.6</v>
      </c>
      <c r="I103" s="151"/>
      <c r="J103" s="152">
        <f>ROUND(I103*H103,2)</f>
        <v>0</v>
      </c>
      <c r="K103" s="148" t="s">
        <v>195</v>
      </c>
      <c r="L103" s="29"/>
      <c r="M103" s="153" t="s">
        <v>3</v>
      </c>
      <c r="N103" s="154" t="s">
        <v>44</v>
      </c>
      <c r="O103" s="49"/>
      <c r="P103" s="155">
        <f>O103*H103</f>
        <v>0</v>
      </c>
      <c r="Q103" s="155">
        <v>0</v>
      </c>
      <c r="R103" s="155">
        <f>Q103*H103</f>
        <v>0</v>
      </c>
      <c r="S103" s="155">
        <v>0</v>
      </c>
      <c r="T103" s="156">
        <f>S103*H103</f>
        <v>0</v>
      </c>
      <c r="AR103" s="157" t="s">
        <v>196</v>
      </c>
      <c r="AT103" s="157" t="s">
        <v>191</v>
      </c>
      <c r="AU103" s="157" t="s">
        <v>85</v>
      </c>
      <c r="AY103" s="14" t="s">
        <v>189</v>
      </c>
      <c r="BE103" s="158">
        <f>IF(N103="základní",J103,0)</f>
        <v>0</v>
      </c>
      <c r="BF103" s="158">
        <f>IF(N103="snížená",J103,0)</f>
        <v>0</v>
      </c>
      <c r="BG103" s="158">
        <f>IF(N103="zákl. přenesená",J103,0)</f>
        <v>0</v>
      </c>
      <c r="BH103" s="158">
        <f>IF(N103="sníž. přenesená",J103,0)</f>
        <v>0</v>
      </c>
      <c r="BI103" s="158">
        <f>IF(N103="nulová",J103,0)</f>
        <v>0</v>
      </c>
      <c r="BJ103" s="14" t="s">
        <v>85</v>
      </c>
      <c r="BK103" s="158">
        <f>ROUND(I103*H103,2)</f>
        <v>0</v>
      </c>
      <c r="BL103" s="14" t="s">
        <v>196</v>
      </c>
      <c r="BM103" s="157" t="s">
        <v>2354</v>
      </c>
    </row>
    <row r="104" spans="2:65" s="11" customFormat="1" ht="22.9" customHeight="1">
      <c r="B104" s="132"/>
      <c r="D104" s="133" t="s">
        <v>71</v>
      </c>
      <c r="E104" s="143" t="s">
        <v>668</v>
      </c>
      <c r="F104" s="143" t="s">
        <v>669</v>
      </c>
      <c r="I104" s="135"/>
      <c r="J104" s="144">
        <f>BK104</f>
        <v>0</v>
      </c>
      <c r="L104" s="132"/>
      <c r="M104" s="137"/>
      <c r="N104" s="138"/>
      <c r="O104" s="138"/>
      <c r="P104" s="139">
        <f>P105</f>
        <v>0</v>
      </c>
      <c r="Q104" s="138"/>
      <c r="R104" s="139">
        <f>R105</f>
        <v>0</v>
      </c>
      <c r="S104" s="138"/>
      <c r="T104" s="140">
        <f>T105</f>
        <v>0</v>
      </c>
      <c r="AR104" s="133" t="s">
        <v>79</v>
      </c>
      <c r="AT104" s="141" t="s">
        <v>71</v>
      </c>
      <c r="AU104" s="141" t="s">
        <v>79</v>
      </c>
      <c r="AY104" s="133" t="s">
        <v>189</v>
      </c>
      <c r="BK104" s="142">
        <f>BK105</f>
        <v>0</v>
      </c>
    </row>
    <row r="105" spans="2:65" s="1" customFormat="1" ht="24" customHeight="1">
      <c r="B105" s="145"/>
      <c r="C105" s="146" t="s">
        <v>220</v>
      </c>
      <c r="D105" s="146" t="s">
        <v>191</v>
      </c>
      <c r="E105" s="147" t="s">
        <v>1316</v>
      </c>
      <c r="F105" s="148" t="s">
        <v>1317</v>
      </c>
      <c r="G105" s="149" t="s">
        <v>223</v>
      </c>
      <c r="H105" s="150">
        <v>6.3E-2</v>
      </c>
      <c r="I105" s="151"/>
      <c r="J105" s="152">
        <f>ROUND(I105*H105,2)</f>
        <v>0</v>
      </c>
      <c r="K105" s="148" t="s">
        <v>195</v>
      </c>
      <c r="L105" s="29"/>
      <c r="M105" s="153" t="s">
        <v>3</v>
      </c>
      <c r="N105" s="154" t="s">
        <v>44</v>
      </c>
      <c r="O105" s="49"/>
      <c r="P105" s="155">
        <f>O105*H105</f>
        <v>0</v>
      </c>
      <c r="Q105" s="155">
        <v>0</v>
      </c>
      <c r="R105" s="155">
        <f>Q105*H105</f>
        <v>0</v>
      </c>
      <c r="S105" s="155">
        <v>0</v>
      </c>
      <c r="T105" s="156">
        <f>S105*H105</f>
        <v>0</v>
      </c>
      <c r="AR105" s="157" t="s">
        <v>196</v>
      </c>
      <c r="AT105" s="157" t="s">
        <v>191</v>
      </c>
      <c r="AU105" s="157" t="s">
        <v>85</v>
      </c>
      <c r="AY105" s="14" t="s">
        <v>189</v>
      </c>
      <c r="BE105" s="158">
        <f>IF(N105="základní",J105,0)</f>
        <v>0</v>
      </c>
      <c r="BF105" s="158">
        <f>IF(N105="snížená",J105,0)</f>
        <v>0</v>
      </c>
      <c r="BG105" s="158">
        <f>IF(N105="zákl. přenesená",J105,0)</f>
        <v>0</v>
      </c>
      <c r="BH105" s="158">
        <f>IF(N105="sníž. přenesená",J105,0)</f>
        <v>0</v>
      </c>
      <c r="BI105" s="158">
        <f>IF(N105="nulová",J105,0)</f>
        <v>0</v>
      </c>
      <c r="BJ105" s="14" t="s">
        <v>85</v>
      </c>
      <c r="BK105" s="158">
        <f>ROUND(I105*H105,2)</f>
        <v>0</v>
      </c>
      <c r="BL105" s="14" t="s">
        <v>196</v>
      </c>
      <c r="BM105" s="157" t="s">
        <v>2355</v>
      </c>
    </row>
    <row r="106" spans="2:65" s="11" customFormat="1" ht="25.9" customHeight="1">
      <c r="B106" s="132"/>
      <c r="D106" s="133" t="s">
        <v>71</v>
      </c>
      <c r="E106" s="134" t="s">
        <v>674</v>
      </c>
      <c r="F106" s="134" t="s">
        <v>675</v>
      </c>
      <c r="I106" s="135"/>
      <c r="J106" s="136">
        <f>BK106</f>
        <v>0</v>
      </c>
      <c r="L106" s="132"/>
      <c r="M106" s="137"/>
      <c r="N106" s="138"/>
      <c r="O106" s="138"/>
      <c r="P106" s="139">
        <f>P107</f>
        <v>0</v>
      </c>
      <c r="Q106" s="138"/>
      <c r="R106" s="139">
        <f>R107</f>
        <v>1.7649999999999999E-2</v>
      </c>
      <c r="S106" s="138"/>
      <c r="T106" s="140">
        <f>T107</f>
        <v>0</v>
      </c>
      <c r="AR106" s="133" t="s">
        <v>85</v>
      </c>
      <c r="AT106" s="141" t="s">
        <v>71</v>
      </c>
      <c r="AU106" s="141" t="s">
        <v>72</v>
      </c>
      <c r="AY106" s="133" t="s">
        <v>189</v>
      </c>
      <c r="BK106" s="142">
        <f>BK107</f>
        <v>0</v>
      </c>
    </row>
    <row r="107" spans="2:65" s="11" customFormat="1" ht="22.9" customHeight="1">
      <c r="B107" s="132"/>
      <c r="D107" s="133" t="s">
        <v>71</v>
      </c>
      <c r="E107" s="143" t="s">
        <v>2356</v>
      </c>
      <c r="F107" s="143" t="s">
        <v>2357</v>
      </c>
      <c r="I107" s="135"/>
      <c r="J107" s="144">
        <f>BK107</f>
        <v>0</v>
      </c>
      <c r="L107" s="132"/>
      <c r="M107" s="137"/>
      <c r="N107" s="138"/>
      <c r="O107" s="138"/>
      <c r="P107" s="139">
        <f>SUM(P108:P120)</f>
        <v>0</v>
      </c>
      <c r="Q107" s="138"/>
      <c r="R107" s="139">
        <f>SUM(R108:R120)</f>
        <v>1.7649999999999999E-2</v>
      </c>
      <c r="S107" s="138"/>
      <c r="T107" s="140">
        <f>SUM(T108:T120)</f>
        <v>0</v>
      </c>
      <c r="AR107" s="133" t="s">
        <v>85</v>
      </c>
      <c r="AT107" s="141" t="s">
        <v>71</v>
      </c>
      <c r="AU107" s="141" t="s">
        <v>79</v>
      </c>
      <c r="AY107" s="133" t="s">
        <v>189</v>
      </c>
      <c r="BK107" s="142">
        <f>SUM(BK108:BK120)</f>
        <v>0</v>
      </c>
    </row>
    <row r="108" spans="2:65" s="1" customFormat="1" ht="16.5" customHeight="1">
      <c r="B108" s="145"/>
      <c r="C108" s="146" t="s">
        <v>225</v>
      </c>
      <c r="D108" s="146" t="s">
        <v>191</v>
      </c>
      <c r="E108" s="147" t="s">
        <v>2358</v>
      </c>
      <c r="F108" s="148" t="s">
        <v>2359</v>
      </c>
      <c r="G108" s="149" t="s">
        <v>258</v>
      </c>
      <c r="H108" s="150">
        <v>1</v>
      </c>
      <c r="I108" s="151"/>
      <c r="J108" s="152">
        <f t="shared" ref="J108:J120" si="0">ROUND(I108*H108,2)</f>
        <v>0</v>
      </c>
      <c r="K108" s="148" t="s">
        <v>195</v>
      </c>
      <c r="L108" s="29"/>
      <c r="M108" s="153" t="s">
        <v>3</v>
      </c>
      <c r="N108" s="154" t="s">
        <v>44</v>
      </c>
      <c r="O108" s="49"/>
      <c r="P108" s="155">
        <f t="shared" ref="P108:P120" si="1">O108*H108</f>
        <v>0</v>
      </c>
      <c r="Q108" s="155">
        <v>4.6800000000000001E-3</v>
      </c>
      <c r="R108" s="155">
        <f t="shared" ref="R108:R120" si="2">Q108*H108</f>
        <v>4.6800000000000001E-3</v>
      </c>
      <c r="S108" s="155">
        <v>0</v>
      </c>
      <c r="T108" s="156">
        <f t="shared" ref="T108:T120" si="3">S108*H108</f>
        <v>0</v>
      </c>
      <c r="AR108" s="157" t="s">
        <v>254</v>
      </c>
      <c r="AT108" s="157" t="s">
        <v>191</v>
      </c>
      <c r="AU108" s="157" t="s">
        <v>85</v>
      </c>
      <c r="AY108" s="14" t="s">
        <v>189</v>
      </c>
      <c r="BE108" s="158">
        <f t="shared" ref="BE108:BE120" si="4">IF(N108="základní",J108,0)</f>
        <v>0</v>
      </c>
      <c r="BF108" s="158">
        <f t="shared" ref="BF108:BF120" si="5">IF(N108="snížená",J108,0)</f>
        <v>0</v>
      </c>
      <c r="BG108" s="158">
        <f t="shared" ref="BG108:BG120" si="6">IF(N108="zákl. přenesená",J108,0)</f>
        <v>0</v>
      </c>
      <c r="BH108" s="158">
        <f t="shared" ref="BH108:BH120" si="7">IF(N108="sníž. přenesená",J108,0)</f>
        <v>0</v>
      </c>
      <c r="BI108" s="158">
        <f t="shared" ref="BI108:BI120" si="8">IF(N108="nulová",J108,0)</f>
        <v>0</v>
      </c>
      <c r="BJ108" s="14" t="s">
        <v>85</v>
      </c>
      <c r="BK108" s="158">
        <f t="shared" ref="BK108:BK120" si="9">ROUND(I108*H108,2)</f>
        <v>0</v>
      </c>
      <c r="BL108" s="14" t="s">
        <v>254</v>
      </c>
      <c r="BM108" s="157" t="s">
        <v>2360</v>
      </c>
    </row>
    <row r="109" spans="2:65" s="1" customFormat="1" ht="16.5" customHeight="1">
      <c r="B109" s="145"/>
      <c r="C109" s="146" t="s">
        <v>230</v>
      </c>
      <c r="D109" s="146" t="s">
        <v>191</v>
      </c>
      <c r="E109" s="147" t="s">
        <v>2361</v>
      </c>
      <c r="F109" s="148" t="s">
        <v>2362</v>
      </c>
      <c r="G109" s="149" t="s">
        <v>258</v>
      </c>
      <c r="H109" s="150">
        <v>2</v>
      </c>
      <c r="I109" s="151"/>
      <c r="J109" s="152">
        <f t="shared" si="0"/>
        <v>0</v>
      </c>
      <c r="K109" s="148" t="s">
        <v>195</v>
      </c>
      <c r="L109" s="29"/>
      <c r="M109" s="153" t="s">
        <v>3</v>
      </c>
      <c r="N109" s="154" t="s">
        <v>44</v>
      </c>
      <c r="O109" s="49"/>
      <c r="P109" s="155">
        <f t="shared" si="1"/>
        <v>0</v>
      </c>
      <c r="Q109" s="155">
        <v>6.7000000000000002E-4</v>
      </c>
      <c r="R109" s="155">
        <f t="shared" si="2"/>
        <v>1.34E-3</v>
      </c>
      <c r="S109" s="155">
        <v>0</v>
      </c>
      <c r="T109" s="156">
        <f t="shared" si="3"/>
        <v>0</v>
      </c>
      <c r="AR109" s="157" t="s">
        <v>254</v>
      </c>
      <c r="AT109" s="157" t="s">
        <v>191</v>
      </c>
      <c r="AU109" s="157" t="s">
        <v>85</v>
      </c>
      <c r="AY109" s="14" t="s">
        <v>189</v>
      </c>
      <c r="BE109" s="158">
        <f t="shared" si="4"/>
        <v>0</v>
      </c>
      <c r="BF109" s="158">
        <f t="shared" si="5"/>
        <v>0</v>
      </c>
      <c r="BG109" s="158">
        <f t="shared" si="6"/>
        <v>0</v>
      </c>
      <c r="BH109" s="158">
        <f t="shared" si="7"/>
        <v>0</v>
      </c>
      <c r="BI109" s="158">
        <f t="shared" si="8"/>
        <v>0</v>
      </c>
      <c r="BJ109" s="14" t="s">
        <v>85</v>
      </c>
      <c r="BK109" s="158">
        <f t="shared" si="9"/>
        <v>0</v>
      </c>
      <c r="BL109" s="14" t="s">
        <v>254</v>
      </c>
      <c r="BM109" s="157" t="s">
        <v>2363</v>
      </c>
    </row>
    <row r="110" spans="2:65" s="1" customFormat="1" ht="16.5" customHeight="1">
      <c r="B110" s="145"/>
      <c r="C110" s="146" t="s">
        <v>235</v>
      </c>
      <c r="D110" s="146" t="s">
        <v>191</v>
      </c>
      <c r="E110" s="147" t="s">
        <v>2364</v>
      </c>
      <c r="F110" s="148" t="s">
        <v>2365</v>
      </c>
      <c r="G110" s="149" t="s">
        <v>258</v>
      </c>
      <c r="H110" s="150">
        <v>10</v>
      </c>
      <c r="I110" s="151"/>
      <c r="J110" s="152">
        <f t="shared" si="0"/>
        <v>0</v>
      </c>
      <c r="K110" s="148" t="s">
        <v>195</v>
      </c>
      <c r="L110" s="29"/>
      <c r="M110" s="153" t="s">
        <v>3</v>
      </c>
      <c r="N110" s="154" t="s">
        <v>44</v>
      </c>
      <c r="O110" s="49"/>
      <c r="P110" s="155">
        <f t="shared" si="1"/>
        <v>0</v>
      </c>
      <c r="Q110" s="155">
        <v>9.7999999999999997E-4</v>
      </c>
      <c r="R110" s="155">
        <f t="shared" si="2"/>
        <v>9.7999999999999997E-3</v>
      </c>
      <c r="S110" s="155">
        <v>0</v>
      </c>
      <c r="T110" s="156">
        <f t="shared" si="3"/>
        <v>0</v>
      </c>
      <c r="AR110" s="157" t="s">
        <v>254</v>
      </c>
      <c r="AT110" s="157" t="s">
        <v>191</v>
      </c>
      <c r="AU110" s="157" t="s">
        <v>85</v>
      </c>
      <c r="AY110" s="14" t="s">
        <v>189</v>
      </c>
      <c r="BE110" s="158">
        <f t="shared" si="4"/>
        <v>0</v>
      </c>
      <c r="BF110" s="158">
        <f t="shared" si="5"/>
        <v>0</v>
      </c>
      <c r="BG110" s="158">
        <f t="shared" si="6"/>
        <v>0</v>
      </c>
      <c r="BH110" s="158">
        <f t="shared" si="7"/>
        <v>0</v>
      </c>
      <c r="BI110" s="158">
        <f t="shared" si="8"/>
        <v>0</v>
      </c>
      <c r="BJ110" s="14" t="s">
        <v>85</v>
      </c>
      <c r="BK110" s="158">
        <f t="shared" si="9"/>
        <v>0</v>
      </c>
      <c r="BL110" s="14" t="s">
        <v>254</v>
      </c>
      <c r="BM110" s="157" t="s">
        <v>2366</v>
      </c>
    </row>
    <row r="111" spans="2:65" s="1" customFormat="1" ht="24" customHeight="1">
      <c r="B111" s="145"/>
      <c r="C111" s="146" t="s">
        <v>1312</v>
      </c>
      <c r="D111" s="146" t="s">
        <v>191</v>
      </c>
      <c r="E111" s="147" t="s">
        <v>2367</v>
      </c>
      <c r="F111" s="148" t="s">
        <v>2368</v>
      </c>
      <c r="G111" s="149" t="s">
        <v>307</v>
      </c>
      <c r="H111" s="150">
        <v>2</v>
      </c>
      <c r="I111" s="151"/>
      <c r="J111" s="152">
        <f t="shared" si="0"/>
        <v>0</v>
      </c>
      <c r="K111" s="148" t="s">
        <v>195</v>
      </c>
      <c r="L111" s="29"/>
      <c r="M111" s="153" t="s">
        <v>3</v>
      </c>
      <c r="N111" s="154" t="s">
        <v>44</v>
      </c>
      <c r="O111" s="49"/>
      <c r="P111" s="155">
        <f t="shared" si="1"/>
        <v>0</v>
      </c>
      <c r="Q111" s="155">
        <v>2.3000000000000001E-4</v>
      </c>
      <c r="R111" s="155">
        <f t="shared" si="2"/>
        <v>4.6000000000000001E-4</v>
      </c>
      <c r="S111" s="155">
        <v>0</v>
      </c>
      <c r="T111" s="156">
        <f t="shared" si="3"/>
        <v>0</v>
      </c>
      <c r="AR111" s="157" t="s">
        <v>254</v>
      </c>
      <c r="AT111" s="157" t="s">
        <v>191</v>
      </c>
      <c r="AU111" s="157" t="s">
        <v>85</v>
      </c>
      <c r="AY111" s="14" t="s">
        <v>189</v>
      </c>
      <c r="BE111" s="158">
        <f t="shared" si="4"/>
        <v>0</v>
      </c>
      <c r="BF111" s="158">
        <f t="shared" si="5"/>
        <v>0</v>
      </c>
      <c r="BG111" s="158">
        <f t="shared" si="6"/>
        <v>0</v>
      </c>
      <c r="BH111" s="158">
        <f t="shared" si="7"/>
        <v>0</v>
      </c>
      <c r="BI111" s="158">
        <f t="shared" si="8"/>
        <v>0</v>
      </c>
      <c r="BJ111" s="14" t="s">
        <v>85</v>
      </c>
      <c r="BK111" s="158">
        <f t="shared" si="9"/>
        <v>0</v>
      </c>
      <c r="BL111" s="14" t="s">
        <v>254</v>
      </c>
      <c r="BM111" s="157" t="s">
        <v>2369</v>
      </c>
    </row>
    <row r="112" spans="2:65" s="1" customFormat="1" ht="16.5" customHeight="1">
      <c r="B112" s="145"/>
      <c r="C112" s="159" t="s">
        <v>243</v>
      </c>
      <c r="D112" s="159" t="s">
        <v>255</v>
      </c>
      <c r="E112" s="160" t="s">
        <v>2370</v>
      </c>
      <c r="F112" s="161" t="s">
        <v>2371</v>
      </c>
      <c r="G112" s="162" t="s">
        <v>307</v>
      </c>
      <c r="H112" s="163">
        <v>1</v>
      </c>
      <c r="I112" s="164"/>
      <c r="J112" s="165">
        <f t="shared" si="0"/>
        <v>0</v>
      </c>
      <c r="K112" s="161" t="s">
        <v>1453</v>
      </c>
      <c r="L112" s="166"/>
      <c r="M112" s="167" t="s">
        <v>3</v>
      </c>
      <c r="N112" s="168" t="s">
        <v>44</v>
      </c>
      <c r="O112" s="49"/>
      <c r="P112" s="155">
        <f t="shared" si="1"/>
        <v>0</v>
      </c>
      <c r="Q112" s="155">
        <v>0</v>
      </c>
      <c r="R112" s="155">
        <f t="shared" si="2"/>
        <v>0</v>
      </c>
      <c r="S112" s="155">
        <v>0</v>
      </c>
      <c r="T112" s="156">
        <f t="shared" si="3"/>
        <v>0</v>
      </c>
      <c r="AR112" s="157" t="s">
        <v>321</v>
      </c>
      <c r="AT112" s="157" t="s">
        <v>255</v>
      </c>
      <c r="AU112" s="157" t="s">
        <v>85</v>
      </c>
      <c r="AY112" s="14" t="s">
        <v>189</v>
      </c>
      <c r="BE112" s="158">
        <f t="shared" si="4"/>
        <v>0</v>
      </c>
      <c r="BF112" s="158">
        <f t="shared" si="5"/>
        <v>0</v>
      </c>
      <c r="BG112" s="158">
        <f t="shared" si="6"/>
        <v>0</v>
      </c>
      <c r="BH112" s="158">
        <f t="shared" si="7"/>
        <v>0</v>
      </c>
      <c r="BI112" s="158">
        <f t="shared" si="8"/>
        <v>0</v>
      </c>
      <c r="BJ112" s="14" t="s">
        <v>85</v>
      </c>
      <c r="BK112" s="158">
        <f t="shared" si="9"/>
        <v>0</v>
      </c>
      <c r="BL112" s="14" t="s">
        <v>254</v>
      </c>
      <c r="BM112" s="157" t="s">
        <v>2372</v>
      </c>
    </row>
    <row r="113" spans="2:65" s="1" customFormat="1" ht="16.5" customHeight="1">
      <c r="B113" s="145"/>
      <c r="C113" s="159" t="s">
        <v>247</v>
      </c>
      <c r="D113" s="159" t="s">
        <v>255</v>
      </c>
      <c r="E113" s="160" t="s">
        <v>2373</v>
      </c>
      <c r="F113" s="161" t="s">
        <v>2374</v>
      </c>
      <c r="G113" s="162" t="s">
        <v>307</v>
      </c>
      <c r="H113" s="163">
        <v>1</v>
      </c>
      <c r="I113" s="164"/>
      <c r="J113" s="165">
        <f t="shared" si="0"/>
        <v>0</v>
      </c>
      <c r="K113" s="161" t="s">
        <v>1453</v>
      </c>
      <c r="L113" s="166"/>
      <c r="M113" s="167" t="s">
        <v>3</v>
      </c>
      <c r="N113" s="168" t="s">
        <v>44</v>
      </c>
      <c r="O113" s="49"/>
      <c r="P113" s="155">
        <f t="shared" si="1"/>
        <v>0</v>
      </c>
      <c r="Q113" s="155">
        <v>0</v>
      </c>
      <c r="R113" s="155">
        <f t="shared" si="2"/>
        <v>0</v>
      </c>
      <c r="S113" s="155">
        <v>0</v>
      </c>
      <c r="T113" s="156">
        <f t="shared" si="3"/>
        <v>0</v>
      </c>
      <c r="AR113" s="157" t="s">
        <v>321</v>
      </c>
      <c r="AT113" s="157" t="s">
        <v>255</v>
      </c>
      <c r="AU113" s="157" t="s">
        <v>85</v>
      </c>
      <c r="AY113" s="14" t="s">
        <v>189</v>
      </c>
      <c r="BE113" s="158">
        <f t="shared" si="4"/>
        <v>0</v>
      </c>
      <c r="BF113" s="158">
        <f t="shared" si="5"/>
        <v>0</v>
      </c>
      <c r="BG113" s="158">
        <f t="shared" si="6"/>
        <v>0</v>
      </c>
      <c r="BH113" s="158">
        <f t="shared" si="7"/>
        <v>0</v>
      </c>
      <c r="BI113" s="158">
        <f t="shared" si="8"/>
        <v>0</v>
      </c>
      <c r="BJ113" s="14" t="s">
        <v>85</v>
      </c>
      <c r="BK113" s="158">
        <f t="shared" si="9"/>
        <v>0</v>
      </c>
      <c r="BL113" s="14" t="s">
        <v>254</v>
      </c>
      <c r="BM113" s="157" t="s">
        <v>2375</v>
      </c>
    </row>
    <row r="114" spans="2:65" s="1" customFormat="1" ht="16.5" customHeight="1">
      <c r="B114" s="145"/>
      <c r="C114" s="146" t="s">
        <v>9</v>
      </c>
      <c r="D114" s="146" t="s">
        <v>191</v>
      </c>
      <c r="E114" s="147" t="s">
        <v>2376</v>
      </c>
      <c r="F114" s="148" t="s">
        <v>2377</v>
      </c>
      <c r="G114" s="149" t="s">
        <v>307</v>
      </c>
      <c r="H114" s="150">
        <v>2</v>
      </c>
      <c r="I114" s="151"/>
      <c r="J114" s="152">
        <f t="shared" si="0"/>
        <v>0</v>
      </c>
      <c r="K114" s="148" t="s">
        <v>195</v>
      </c>
      <c r="L114" s="29"/>
      <c r="M114" s="153" t="s">
        <v>3</v>
      </c>
      <c r="N114" s="154" t="s">
        <v>44</v>
      </c>
      <c r="O114" s="49"/>
      <c r="P114" s="155">
        <f t="shared" si="1"/>
        <v>0</v>
      </c>
      <c r="Q114" s="155">
        <v>3.8000000000000002E-4</v>
      </c>
      <c r="R114" s="155">
        <f t="shared" si="2"/>
        <v>7.6000000000000004E-4</v>
      </c>
      <c r="S114" s="155">
        <v>0</v>
      </c>
      <c r="T114" s="156">
        <f t="shared" si="3"/>
        <v>0</v>
      </c>
      <c r="AR114" s="157" t="s">
        <v>254</v>
      </c>
      <c r="AT114" s="157" t="s">
        <v>191</v>
      </c>
      <c r="AU114" s="157" t="s">
        <v>85</v>
      </c>
      <c r="AY114" s="14" t="s">
        <v>189</v>
      </c>
      <c r="BE114" s="158">
        <f t="shared" si="4"/>
        <v>0</v>
      </c>
      <c r="BF114" s="158">
        <f t="shared" si="5"/>
        <v>0</v>
      </c>
      <c r="BG114" s="158">
        <f t="shared" si="6"/>
        <v>0</v>
      </c>
      <c r="BH114" s="158">
        <f t="shared" si="7"/>
        <v>0</v>
      </c>
      <c r="BI114" s="158">
        <f t="shared" si="8"/>
        <v>0</v>
      </c>
      <c r="BJ114" s="14" t="s">
        <v>85</v>
      </c>
      <c r="BK114" s="158">
        <f t="shared" si="9"/>
        <v>0</v>
      </c>
      <c r="BL114" s="14" t="s">
        <v>254</v>
      </c>
      <c r="BM114" s="157" t="s">
        <v>2378</v>
      </c>
    </row>
    <row r="115" spans="2:65" s="1" customFormat="1" ht="16.5" customHeight="1">
      <c r="B115" s="145"/>
      <c r="C115" s="146" t="s">
        <v>254</v>
      </c>
      <c r="D115" s="146" t="s">
        <v>191</v>
      </c>
      <c r="E115" s="147" t="s">
        <v>2379</v>
      </c>
      <c r="F115" s="148" t="s">
        <v>2380</v>
      </c>
      <c r="G115" s="149" t="s">
        <v>307</v>
      </c>
      <c r="H115" s="150">
        <v>1</v>
      </c>
      <c r="I115" s="151"/>
      <c r="J115" s="152">
        <f t="shared" si="0"/>
        <v>0</v>
      </c>
      <c r="K115" s="148" t="s">
        <v>195</v>
      </c>
      <c r="L115" s="29"/>
      <c r="M115" s="153" t="s">
        <v>3</v>
      </c>
      <c r="N115" s="154" t="s">
        <v>44</v>
      </c>
      <c r="O115" s="49"/>
      <c r="P115" s="155">
        <f t="shared" si="1"/>
        <v>0</v>
      </c>
      <c r="Q115" s="155">
        <v>6.0999999999999997E-4</v>
      </c>
      <c r="R115" s="155">
        <f t="shared" si="2"/>
        <v>6.0999999999999997E-4</v>
      </c>
      <c r="S115" s="155">
        <v>0</v>
      </c>
      <c r="T115" s="156">
        <f t="shared" si="3"/>
        <v>0</v>
      </c>
      <c r="AR115" s="157" t="s">
        <v>254</v>
      </c>
      <c r="AT115" s="157" t="s">
        <v>191</v>
      </c>
      <c r="AU115" s="157" t="s">
        <v>85</v>
      </c>
      <c r="AY115" s="14" t="s">
        <v>189</v>
      </c>
      <c r="BE115" s="158">
        <f t="shared" si="4"/>
        <v>0</v>
      </c>
      <c r="BF115" s="158">
        <f t="shared" si="5"/>
        <v>0</v>
      </c>
      <c r="BG115" s="158">
        <f t="shared" si="6"/>
        <v>0</v>
      </c>
      <c r="BH115" s="158">
        <f t="shared" si="7"/>
        <v>0</v>
      </c>
      <c r="BI115" s="158">
        <f t="shared" si="8"/>
        <v>0</v>
      </c>
      <c r="BJ115" s="14" t="s">
        <v>85</v>
      </c>
      <c r="BK115" s="158">
        <f t="shared" si="9"/>
        <v>0</v>
      </c>
      <c r="BL115" s="14" t="s">
        <v>254</v>
      </c>
      <c r="BM115" s="157" t="s">
        <v>2381</v>
      </c>
    </row>
    <row r="116" spans="2:65" s="1" customFormat="1" ht="16.5" customHeight="1">
      <c r="B116" s="145"/>
      <c r="C116" s="146" t="s">
        <v>1330</v>
      </c>
      <c r="D116" s="146" t="s">
        <v>191</v>
      </c>
      <c r="E116" s="147" t="s">
        <v>2382</v>
      </c>
      <c r="F116" s="148" t="s">
        <v>2383</v>
      </c>
      <c r="G116" s="149" t="s">
        <v>258</v>
      </c>
      <c r="H116" s="150">
        <v>12</v>
      </c>
      <c r="I116" s="151"/>
      <c r="J116" s="152">
        <f t="shared" si="0"/>
        <v>0</v>
      </c>
      <c r="K116" s="148" t="s">
        <v>1453</v>
      </c>
      <c r="L116" s="29"/>
      <c r="M116" s="153" t="s">
        <v>3</v>
      </c>
      <c r="N116" s="154" t="s">
        <v>44</v>
      </c>
      <c r="O116" s="49"/>
      <c r="P116" s="155">
        <f t="shared" si="1"/>
        <v>0</v>
      </c>
      <c r="Q116" s="155">
        <v>0</v>
      </c>
      <c r="R116" s="155">
        <f t="shared" si="2"/>
        <v>0</v>
      </c>
      <c r="S116" s="155">
        <v>0</v>
      </c>
      <c r="T116" s="156">
        <f t="shared" si="3"/>
        <v>0</v>
      </c>
      <c r="AR116" s="157" t="s">
        <v>254</v>
      </c>
      <c r="AT116" s="157" t="s">
        <v>191</v>
      </c>
      <c r="AU116" s="157" t="s">
        <v>85</v>
      </c>
      <c r="AY116" s="14" t="s">
        <v>189</v>
      </c>
      <c r="BE116" s="158">
        <f t="shared" si="4"/>
        <v>0</v>
      </c>
      <c r="BF116" s="158">
        <f t="shared" si="5"/>
        <v>0</v>
      </c>
      <c r="BG116" s="158">
        <f t="shared" si="6"/>
        <v>0</v>
      </c>
      <c r="BH116" s="158">
        <f t="shared" si="7"/>
        <v>0</v>
      </c>
      <c r="BI116" s="158">
        <f t="shared" si="8"/>
        <v>0</v>
      </c>
      <c r="BJ116" s="14" t="s">
        <v>85</v>
      </c>
      <c r="BK116" s="158">
        <f t="shared" si="9"/>
        <v>0</v>
      </c>
      <c r="BL116" s="14" t="s">
        <v>254</v>
      </c>
      <c r="BM116" s="157" t="s">
        <v>2384</v>
      </c>
    </row>
    <row r="117" spans="2:65" s="1" customFormat="1" ht="16.5" customHeight="1">
      <c r="B117" s="145"/>
      <c r="C117" s="146" t="s">
        <v>264</v>
      </c>
      <c r="D117" s="146" t="s">
        <v>191</v>
      </c>
      <c r="E117" s="147" t="s">
        <v>2385</v>
      </c>
      <c r="F117" s="148" t="s">
        <v>2386</v>
      </c>
      <c r="G117" s="149" t="s">
        <v>258</v>
      </c>
      <c r="H117" s="150">
        <v>12</v>
      </c>
      <c r="I117" s="151"/>
      <c r="J117" s="152">
        <f t="shared" si="0"/>
        <v>0</v>
      </c>
      <c r="K117" s="148" t="s">
        <v>1453</v>
      </c>
      <c r="L117" s="29"/>
      <c r="M117" s="153" t="s">
        <v>3</v>
      </c>
      <c r="N117" s="154" t="s">
        <v>44</v>
      </c>
      <c r="O117" s="49"/>
      <c r="P117" s="155">
        <f t="shared" si="1"/>
        <v>0</v>
      </c>
      <c r="Q117" s="155">
        <v>0</v>
      </c>
      <c r="R117" s="155">
        <f t="shared" si="2"/>
        <v>0</v>
      </c>
      <c r="S117" s="155">
        <v>0</v>
      </c>
      <c r="T117" s="156">
        <f t="shared" si="3"/>
        <v>0</v>
      </c>
      <c r="AR117" s="157" t="s">
        <v>254</v>
      </c>
      <c r="AT117" s="157" t="s">
        <v>191</v>
      </c>
      <c r="AU117" s="157" t="s">
        <v>85</v>
      </c>
      <c r="AY117" s="14" t="s">
        <v>189</v>
      </c>
      <c r="BE117" s="158">
        <f t="shared" si="4"/>
        <v>0</v>
      </c>
      <c r="BF117" s="158">
        <f t="shared" si="5"/>
        <v>0</v>
      </c>
      <c r="BG117" s="158">
        <f t="shared" si="6"/>
        <v>0</v>
      </c>
      <c r="BH117" s="158">
        <f t="shared" si="7"/>
        <v>0</v>
      </c>
      <c r="BI117" s="158">
        <f t="shared" si="8"/>
        <v>0</v>
      </c>
      <c r="BJ117" s="14" t="s">
        <v>85</v>
      </c>
      <c r="BK117" s="158">
        <f t="shared" si="9"/>
        <v>0</v>
      </c>
      <c r="BL117" s="14" t="s">
        <v>254</v>
      </c>
      <c r="BM117" s="157" t="s">
        <v>2387</v>
      </c>
    </row>
    <row r="118" spans="2:65" s="1" customFormat="1" ht="16.5" customHeight="1">
      <c r="B118" s="145"/>
      <c r="C118" s="146" t="s">
        <v>1337</v>
      </c>
      <c r="D118" s="146" t="s">
        <v>191</v>
      </c>
      <c r="E118" s="147" t="s">
        <v>2388</v>
      </c>
      <c r="F118" s="148" t="s">
        <v>2389</v>
      </c>
      <c r="G118" s="149" t="s">
        <v>890</v>
      </c>
      <c r="H118" s="150">
        <v>1</v>
      </c>
      <c r="I118" s="151"/>
      <c r="J118" s="152">
        <f t="shared" si="0"/>
        <v>0</v>
      </c>
      <c r="K118" s="148" t="s">
        <v>1453</v>
      </c>
      <c r="L118" s="29"/>
      <c r="M118" s="153" t="s">
        <v>3</v>
      </c>
      <c r="N118" s="154" t="s">
        <v>44</v>
      </c>
      <c r="O118" s="49"/>
      <c r="P118" s="155">
        <f t="shared" si="1"/>
        <v>0</v>
      </c>
      <c r="Q118" s="155">
        <v>0</v>
      </c>
      <c r="R118" s="155">
        <f t="shared" si="2"/>
        <v>0</v>
      </c>
      <c r="S118" s="155">
        <v>0</v>
      </c>
      <c r="T118" s="156">
        <f t="shared" si="3"/>
        <v>0</v>
      </c>
      <c r="AR118" s="157" t="s">
        <v>254</v>
      </c>
      <c r="AT118" s="157" t="s">
        <v>191</v>
      </c>
      <c r="AU118" s="157" t="s">
        <v>85</v>
      </c>
      <c r="AY118" s="14" t="s">
        <v>189</v>
      </c>
      <c r="BE118" s="158">
        <f t="shared" si="4"/>
        <v>0</v>
      </c>
      <c r="BF118" s="158">
        <f t="shared" si="5"/>
        <v>0</v>
      </c>
      <c r="BG118" s="158">
        <f t="shared" si="6"/>
        <v>0</v>
      </c>
      <c r="BH118" s="158">
        <f t="shared" si="7"/>
        <v>0</v>
      </c>
      <c r="BI118" s="158">
        <f t="shared" si="8"/>
        <v>0</v>
      </c>
      <c r="BJ118" s="14" t="s">
        <v>85</v>
      </c>
      <c r="BK118" s="158">
        <f t="shared" si="9"/>
        <v>0</v>
      </c>
      <c r="BL118" s="14" t="s">
        <v>254</v>
      </c>
      <c r="BM118" s="157" t="s">
        <v>2390</v>
      </c>
    </row>
    <row r="119" spans="2:65" s="1" customFormat="1" ht="24" customHeight="1">
      <c r="B119" s="145"/>
      <c r="C119" s="146" t="s">
        <v>272</v>
      </c>
      <c r="D119" s="146" t="s">
        <v>191</v>
      </c>
      <c r="E119" s="147" t="s">
        <v>2391</v>
      </c>
      <c r="F119" s="148" t="s">
        <v>2392</v>
      </c>
      <c r="G119" s="149" t="s">
        <v>739</v>
      </c>
      <c r="H119" s="169"/>
      <c r="I119" s="151"/>
      <c r="J119" s="152">
        <f t="shared" si="0"/>
        <v>0</v>
      </c>
      <c r="K119" s="148" t="s">
        <v>195</v>
      </c>
      <c r="L119" s="29"/>
      <c r="M119" s="153" t="s">
        <v>3</v>
      </c>
      <c r="N119" s="154" t="s">
        <v>44</v>
      </c>
      <c r="O119" s="49"/>
      <c r="P119" s="155">
        <f t="shared" si="1"/>
        <v>0</v>
      </c>
      <c r="Q119" s="155">
        <v>0</v>
      </c>
      <c r="R119" s="155">
        <f t="shared" si="2"/>
        <v>0</v>
      </c>
      <c r="S119" s="155">
        <v>0</v>
      </c>
      <c r="T119" s="156">
        <f t="shared" si="3"/>
        <v>0</v>
      </c>
      <c r="AR119" s="157" t="s">
        <v>254</v>
      </c>
      <c r="AT119" s="157" t="s">
        <v>191</v>
      </c>
      <c r="AU119" s="157" t="s">
        <v>85</v>
      </c>
      <c r="AY119" s="14" t="s">
        <v>189</v>
      </c>
      <c r="BE119" s="158">
        <f t="shared" si="4"/>
        <v>0</v>
      </c>
      <c r="BF119" s="158">
        <f t="shared" si="5"/>
        <v>0</v>
      </c>
      <c r="BG119" s="158">
        <f t="shared" si="6"/>
        <v>0</v>
      </c>
      <c r="BH119" s="158">
        <f t="shared" si="7"/>
        <v>0</v>
      </c>
      <c r="BI119" s="158">
        <f t="shared" si="8"/>
        <v>0</v>
      </c>
      <c r="BJ119" s="14" t="s">
        <v>85</v>
      </c>
      <c r="BK119" s="158">
        <f t="shared" si="9"/>
        <v>0</v>
      </c>
      <c r="BL119" s="14" t="s">
        <v>254</v>
      </c>
      <c r="BM119" s="157" t="s">
        <v>2393</v>
      </c>
    </row>
    <row r="120" spans="2:65" s="1" customFormat="1" ht="16.5" customHeight="1">
      <c r="B120" s="145"/>
      <c r="C120" s="159" t="s">
        <v>8</v>
      </c>
      <c r="D120" s="159" t="s">
        <v>255</v>
      </c>
      <c r="E120" s="160" t="s">
        <v>2394</v>
      </c>
      <c r="F120" s="161" t="s">
        <v>2395</v>
      </c>
      <c r="G120" s="162" t="s">
        <v>890</v>
      </c>
      <c r="H120" s="163">
        <v>1</v>
      </c>
      <c r="I120" s="164"/>
      <c r="J120" s="165">
        <f t="shared" si="0"/>
        <v>0</v>
      </c>
      <c r="K120" s="161" t="s">
        <v>1453</v>
      </c>
      <c r="L120" s="166"/>
      <c r="M120" s="175" t="s">
        <v>3</v>
      </c>
      <c r="N120" s="176" t="s">
        <v>44</v>
      </c>
      <c r="O120" s="172"/>
      <c r="P120" s="173">
        <f t="shared" si="1"/>
        <v>0</v>
      </c>
      <c r="Q120" s="173">
        <v>0</v>
      </c>
      <c r="R120" s="173">
        <f t="shared" si="2"/>
        <v>0</v>
      </c>
      <c r="S120" s="173">
        <v>0</v>
      </c>
      <c r="T120" s="174">
        <f t="shared" si="3"/>
        <v>0</v>
      </c>
      <c r="AR120" s="157" t="s">
        <v>321</v>
      </c>
      <c r="AT120" s="157" t="s">
        <v>255</v>
      </c>
      <c r="AU120" s="157" t="s">
        <v>85</v>
      </c>
      <c r="AY120" s="14" t="s">
        <v>189</v>
      </c>
      <c r="BE120" s="158">
        <f t="shared" si="4"/>
        <v>0</v>
      </c>
      <c r="BF120" s="158">
        <f t="shared" si="5"/>
        <v>0</v>
      </c>
      <c r="BG120" s="158">
        <f t="shared" si="6"/>
        <v>0</v>
      </c>
      <c r="BH120" s="158">
        <f t="shared" si="7"/>
        <v>0</v>
      </c>
      <c r="BI120" s="158">
        <f t="shared" si="8"/>
        <v>0</v>
      </c>
      <c r="BJ120" s="14" t="s">
        <v>85</v>
      </c>
      <c r="BK120" s="158">
        <f t="shared" si="9"/>
        <v>0</v>
      </c>
      <c r="BL120" s="14" t="s">
        <v>254</v>
      </c>
      <c r="BM120" s="157" t="s">
        <v>2396</v>
      </c>
    </row>
    <row r="121" spans="2:65" s="1" customFormat="1" ht="6.95" customHeight="1">
      <c r="B121" s="38"/>
      <c r="C121" s="39"/>
      <c r="D121" s="39"/>
      <c r="E121" s="39"/>
      <c r="F121" s="39"/>
      <c r="G121" s="39"/>
      <c r="H121" s="39"/>
      <c r="I121" s="106"/>
      <c r="J121" s="39"/>
      <c r="K121" s="39"/>
      <c r="L121" s="29"/>
    </row>
  </sheetData>
  <autoFilter ref="C91:K120" xr:uid="{00000000-0009-0000-0000-000009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67"/>
  <sheetViews>
    <sheetView showGridLines="0" workbookViewId="0">
      <selection activeCell="F25" sqref="F2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9" width="20.1640625" style="87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3" t="s">
        <v>6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114</v>
      </c>
    </row>
    <row r="3" spans="2:46" ht="6.95" customHeight="1">
      <c r="B3" s="15"/>
      <c r="C3" s="16"/>
      <c r="D3" s="16"/>
      <c r="E3" s="16"/>
      <c r="F3" s="16"/>
      <c r="G3" s="16"/>
      <c r="H3" s="16"/>
      <c r="I3" s="88"/>
      <c r="J3" s="16"/>
      <c r="K3" s="16"/>
      <c r="L3" s="17"/>
      <c r="AT3" s="14" t="s">
        <v>85</v>
      </c>
    </row>
    <row r="4" spans="2:46" ht="24.95" customHeight="1">
      <c r="B4" s="17"/>
      <c r="D4" s="18" t="s">
        <v>136</v>
      </c>
      <c r="L4" s="17"/>
      <c r="M4" s="89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17</v>
      </c>
      <c r="L6" s="17"/>
    </row>
    <row r="7" spans="2:46" ht="16.5" customHeight="1">
      <c r="B7" s="17"/>
      <c r="E7" s="299" t="str">
        <f>'Rekapitulace stavby'!K6</f>
        <v>Sociální bydlení v ul. Mlýnská, Bystřice pod Hostýnem</v>
      </c>
      <c r="F7" s="300"/>
      <c r="G7" s="300"/>
      <c r="H7" s="300"/>
      <c r="L7" s="17"/>
    </row>
    <row r="8" spans="2:46" ht="12" customHeight="1">
      <c r="B8" s="17"/>
      <c r="D8" s="24" t="s">
        <v>137</v>
      </c>
      <c r="L8" s="17"/>
    </row>
    <row r="9" spans="2:46" s="1" customFormat="1" ht="16.5" customHeight="1">
      <c r="B9" s="29"/>
      <c r="E9" s="299" t="s">
        <v>2397</v>
      </c>
      <c r="F9" s="298"/>
      <c r="G9" s="298"/>
      <c r="H9" s="298"/>
      <c r="I9" s="90"/>
      <c r="L9" s="29"/>
    </row>
    <row r="10" spans="2:46" s="1" customFormat="1" ht="12" customHeight="1">
      <c r="B10" s="29"/>
      <c r="D10" s="24" t="s">
        <v>139</v>
      </c>
      <c r="I10" s="90"/>
      <c r="L10" s="29"/>
    </row>
    <row r="11" spans="2:46" s="1" customFormat="1" ht="36.950000000000003" customHeight="1">
      <c r="B11" s="29"/>
      <c r="E11" s="271" t="s">
        <v>2398</v>
      </c>
      <c r="F11" s="298"/>
      <c r="G11" s="298"/>
      <c r="H11" s="298"/>
      <c r="I11" s="90"/>
      <c r="L11" s="29"/>
    </row>
    <row r="12" spans="2:46" s="1" customFormat="1">
      <c r="B12" s="29"/>
      <c r="I12" s="90"/>
      <c r="L12" s="29"/>
    </row>
    <row r="13" spans="2:46" s="1" customFormat="1" ht="12" customHeight="1">
      <c r="B13" s="29"/>
      <c r="D13" s="24" t="s">
        <v>18</v>
      </c>
      <c r="F13" s="22" t="s">
        <v>3</v>
      </c>
      <c r="I13" s="91" t="s">
        <v>19</v>
      </c>
      <c r="J13" s="22" t="s">
        <v>3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91" t="s">
        <v>22</v>
      </c>
      <c r="J14" s="46">
        <f>'Rekapitulace stavby'!AN8</f>
        <v>0</v>
      </c>
      <c r="L14" s="29"/>
    </row>
    <row r="15" spans="2:46" s="1" customFormat="1" ht="10.9" customHeight="1">
      <c r="B15" s="29"/>
      <c r="I15" s="90"/>
      <c r="L15" s="29"/>
    </row>
    <row r="16" spans="2:46" s="1" customFormat="1" ht="12" customHeight="1">
      <c r="B16" s="29"/>
      <c r="D16" s="24" t="s">
        <v>23</v>
      </c>
      <c r="I16" s="91" t="s">
        <v>24</v>
      </c>
      <c r="J16" s="22" t="s">
        <v>25</v>
      </c>
      <c r="L16" s="29"/>
    </row>
    <row r="17" spans="2:12" s="1" customFormat="1" ht="18" customHeight="1">
      <c r="B17" s="29"/>
      <c r="E17" s="22" t="s">
        <v>26</v>
      </c>
      <c r="I17" s="91" t="s">
        <v>27</v>
      </c>
      <c r="J17" s="22" t="s">
        <v>3</v>
      </c>
      <c r="L17" s="29"/>
    </row>
    <row r="18" spans="2:12" s="1" customFormat="1" ht="6.95" customHeight="1">
      <c r="B18" s="29"/>
      <c r="I18" s="90"/>
      <c r="L18" s="29"/>
    </row>
    <row r="19" spans="2:12" s="1" customFormat="1" ht="12" customHeight="1">
      <c r="B19" s="29"/>
      <c r="D19" s="24" t="s">
        <v>28</v>
      </c>
      <c r="I19" s="91" t="s">
        <v>24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301" t="str">
        <f>'Rekapitulace stavby'!E14</f>
        <v>Vyplň údaj</v>
      </c>
      <c r="F20" s="274"/>
      <c r="G20" s="274"/>
      <c r="H20" s="274"/>
      <c r="I20" s="91" t="s">
        <v>27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I21" s="90"/>
      <c r="L21" s="29"/>
    </row>
    <row r="22" spans="2:12" s="1" customFormat="1" ht="12" customHeight="1">
      <c r="B22" s="29"/>
      <c r="D22" s="24" t="s">
        <v>30</v>
      </c>
      <c r="I22" s="91" t="s">
        <v>24</v>
      </c>
      <c r="J22" s="22" t="s">
        <v>31</v>
      </c>
      <c r="L22" s="29"/>
    </row>
    <row r="23" spans="2:12" s="1" customFormat="1" ht="18" customHeight="1">
      <c r="B23" s="29"/>
      <c r="E23" s="22" t="s">
        <v>32</v>
      </c>
      <c r="I23" s="91" t="s">
        <v>27</v>
      </c>
      <c r="J23" s="22" t="s">
        <v>3</v>
      </c>
      <c r="L23" s="29"/>
    </row>
    <row r="24" spans="2:12" s="1" customFormat="1" ht="6.95" customHeight="1">
      <c r="B24" s="29"/>
      <c r="I24" s="90"/>
      <c r="L24" s="29"/>
    </row>
    <row r="25" spans="2:12" s="1" customFormat="1" ht="12" customHeight="1">
      <c r="B25" s="29"/>
      <c r="D25" s="24" t="s">
        <v>34</v>
      </c>
      <c r="I25" s="91" t="s">
        <v>24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91" t="s">
        <v>27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I27" s="90"/>
      <c r="L27" s="29"/>
    </row>
    <row r="28" spans="2:12" s="1" customFormat="1" ht="12" customHeight="1">
      <c r="B28" s="29"/>
      <c r="D28" s="24" t="s">
        <v>36</v>
      </c>
      <c r="I28" s="90"/>
      <c r="L28" s="29"/>
    </row>
    <row r="29" spans="2:12" s="7" customFormat="1" ht="51" customHeight="1">
      <c r="B29" s="92"/>
      <c r="E29" s="278" t="s">
        <v>37</v>
      </c>
      <c r="F29" s="278"/>
      <c r="G29" s="278"/>
      <c r="H29" s="278"/>
      <c r="I29" s="93"/>
      <c r="L29" s="92"/>
    </row>
    <row r="30" spans="2:12" s="1" customFormat="1" ht="6.95" customHeight="1">
      <c r="B30" s="29"/>
      <c r="I30" s="90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94"/>
      <c r="J31" s="47"/>
      <c r="K31" s="47"/>
      <c r="L31" s="29"/>
    </row>
    <row r="32" spans="2:12" s="1" customFormat="1" ht="25.35" customHeight="1">
      <c r="B32" s="29"/>
      <c r="D32" s="95" t="s">
        <v>38</v>
      </c>
      <c r="I32" s="90"/>
      <c r="J32" s="60">
        <f>ROUND(J93,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94"/>
      <c r="J33" s="47"/>
      <c r="K33" s="47"/>
      <c r="L33" s="29"/>
    </row>
    <row r="34" spans="2:12" s="1" customFormat="1" ht="14.45" customHeight="1">
      <c r="B34" s="29"/>
      <c r="F34" s="32" t="s">
        <v>40</v>
      </c>
      <c r="I34" s="96" t="s">
        <v>39</v>
      </c>
      <c r="J34" s="32" t="s">
        <v>41</v>
      </c>
      <c r="L34" s="29"/>
    </row>
    <row r="35" spans="2:12" s="1" customFormat="1" ht="14.45" customHeight="1">
      <c r="B35" s="29"/>
      <c r="D35" s="314" t="s">
        <v>42</v>
      </c>
      <c r="E35" s="310" t="s">
        <v>43</v>
      </c>
      <c r="F35" s="311">
        <f>ROUND((SUM(BE93:BE166)),  2)</f>
        <v>0</v>
      </c>
      <c r="G35" s="312"/>
      <c r="H35" s="312"/>
      <c r="I35" s="313">
        <v>0.21</v>
      </c>
      <c r="J35" s="311">
        <f>ROUND(((SUM(BE93:BE166))*I35),  2)</f>
        <v>0</v>
      </c>
      <c r="L35" s="29"/>
    </row>
    <row r="36" spans="2:12" s="1" customFormat="1" ht="14.45" customHeight="1">
      <c r="B36" s="29"/>
      <c r="E36" s="24" t="s">
        <v>44</v>
      </c>
      <c r="F36" s="255"/>
      <c r="I36" s="98">
        <v>0.15</v>
      </c>
      <c r="J36" s="255"/>
      <c r="L36" s="29"/>
    </row>
    <row r="37" spans="2:12" s="1" customFormat="1" ht="14.45" hidden="1" customHeight="1">
      <c r="B37" s="29"/>
      <c r="E37" s="24" t="s">
        <v>45</v>
      </c>
      <c r="F37" s="97">
        <f>ROUND((SUM(BG93:BG166)),  2)</f>
        <v>0</v>
      </c>
      <c r="I37" s="98">
        <v>0.21</v>
      </c>
      <c r="J37" s="97">
        <f>0</f>
        <v>0</v>
      </c>
      <c r="L37" s="29"/>
    </row>
    <row r="38" spans="2:12" s="1" customFormat="1" ht="14.45" hidden="1" customHeight="1">
      <c r="B38" s="29"/>
      <c r="E38" s="24" t="s">
        <v>46</v>
      </c>
      <c r="F38" s="97">
        <f>ROUND((SUM(BH93:BH166)),  2)</f>
        <v>0</v>
      </c>
      <c r="I38" s="98">
        <v>0.15</v>
      </c>
      <c r="J38" s="97">
        <f>0</f>
        <v>0</v>
      </c>
      <c r="L38" s="29"/>
    </row>
    <row r="39" spans="2:12" s="1" customFormat="1" ht="14.45" hidden="1" customHeight="1">
      <c r="B39" s="29"/>
      <c r="E39" s="24" t="s">
        <v>47</v>
      </c>
      <c r="F39" s="97">
        <f>ROUND((SUM(BI93:BI166)),  2)</f>
        <v>0</v>
      </c>
      <c r="I39" s="98">
        <v>0</v>
      </c>
      <c r="J39" s="97">
        <f>0</f>
        <v>0</v>
      </c>
      <c r="L39" s="29"/>
    </row>
    <row r="40" spans="2:12" s="1" customFormat="1" ht="6.95" customHeight="1">
      <c r="B40" s="29"/>
      <c r="I40" s="90"/>
      <c r="L40" s="29"/>
    </row>
    <row r="41" spans="2:12" s="1" customFormat="1" ht="25.35" customHeight="1">
      <c r="B41" s="29"/>
      <c r="C41" s="99"/>
      <c r="D41" s="100" t="s">
        <v>48</v>
      </c>
      <c r="E41" s="51"/>
      <c r="F41" s="51"/>
      <c r="G41" s="101" t="s">
        <v>49</v>
      </c>
      <c r="H41" s="102" t="s">
        <v>50</v>
      </c>
      <c r="I41" s="103"/>
      <c r="J41" s="104">
        <f>SUM(J32:J39)</f>
        <v>0</v>
      </c>
      <c r="K41" s="105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106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107"/>
      <c r="J46" s="41"/>
      <c r="K46" s="41"/>
      <c r="L46" s="29"/>
    </row>
    <row r="47" spans="2:12" s="1" customFormat="1" ht="24.95" customHeight="1">
      <c r="B47" s="29"/>
      <c r="C47" s="18" t="s">
        <v>141</v>
      </c>
      <c r="I47" s="90"/>
      <c r="L47" s="29"/>
    </row>
    <row r="48" spans="2:12" s="1" customFormat="1" ht="6.95" customHeight="1">
      <c r="B48" s="29"/>
      <c r="I48" s="90"/>
      <c r="L48" s="29"/>
    </row>
    <row r="49" spans="2:47" s="1" customFormat="1" ht="12" customHeight="1">
      <c r="B49" s="29"/>
      <c r="C49" s="24" t="s">
        <v>17</v>
      </c>
      <c r="I49" s="90"/>
      <c r="L49" s="29"/>
    </row>
    <row r="50" spans="2:47" s="1" customFormat="1" ht="16.5" customHeight="1">
      <c r="B50" s="29"/>
      <c r="E50" s="299" t="str">
        <f>E7</f>
        <v>Sociální bydlení v ul. Mlýnská, Bystřice pod Hostýnem</v>
      </c>
      <c r="F50" s="300"/>
      <c r="G50" s="300"/>
      <c r="H50" s="300"/>
      <c r="I50" s="90"/>
      <c r="L50" s="29"/>
    </row>
    <row r="51" spans="2:47" ht="12" customHeight="1">
      <c r="B51" s="17"/>
      <c r="C51" s="24" t="s">
        <v>137</v>
      </c>
      <c r="L51" s="17"/>
    </row>
    <row r="52" spans="2:47" s="1" customFormat="1" ht="16.5" customHeight="1">
      <c r="B52" s="29"/>
      <c r="E52" s="299" t="s">
        <v>2397</v>
      </c>
      <c r="F52" s="298"/>
      <c r="G52" s="298"/>
      <c r="H52" s="298"/>
      <c r="I52" s="90"/>
      <c r="L52" s="29"/>
    </row>
    <row r="53" spans="2:47" s="1" customFormat="1" ht="12" customHeight="1">
      <c r="B53" s="29"/>
      <c r="C53" s="24" t="s">
        <v>139</v>
      </c>
      <c r="I53" s="90"/>
      <c r="L53" s="29"/>
    </row>
    <row r="54" spans="2:47" s="1" customFormat="1" ht="16.5" customHeight="1">
      <c r="B54" s="29"/>
      <c r="E54" s="271" t="str">
        <f>E11</f>
        <v>SO02 - 01 - Zpevněné plochy</v>
      </c>
      <c r="F54" s="298"/>
      <c r="G54" s="298"/>
      <c r="H54" s="298"/>
      <c r="I54" s="90"/>
      <c r="L54" s="29"/>
    </row>
    <row r="55" spans="2:47" s="1" customFormat="1" ht="6.95" customHeight="1">
      <c r="B55" s="29"/>
      <c r="I55" s="90"/>
      <c r="L55" s="29"/>
    </row>
    <row r="56" spans="2:47" s="1" customFormat="1" ht="12" customHeight="1">
      <c r="B56" s="29"/>
      <c r="C56" s="24" t="s">
        <v>20</v>
      </c>
      <c r="F56" s="22" t="str">
        <f>F14</f>
        <v>Bystřice pod Hostýnem</v>
      </c>
      <c r="I56" s="91" t="s">
        <v>22</v>
      </c>
      <c r="J56" s="46">
        <f>IF(J14="","",J14)</f>
        <v>0</v>
      </c>
      <c r="L56" s="29"/>
    </row>
    <row r="57" spans="2:47" s="1" customFormat="1" ht="6.95" customHeight="1">
      <c r="B57" s="29"/>
      <c r="I57" s="90"/>
      <c r="L57" s="29"/>
    </row>
    <row r="58" spans="2:47" s="1" customFormat="1" ht="15.2" customHeight="1">
      <c r="B58" s="29"/>
      <c r="C58" s="24" t="s">
        <v>23</v>
      </c>
      <c r="F58" s="22" t="str">
        <f>E17</f>
        <v>Město Bystřice pod Hostýnem, Masarykovo nám. 137</v>
      </c>
      <c r="I58" s="91" t="s">
        <v>30</v>
      </c>
      <c r="J58" s="27" t="str">
        <f>E23</f>
        <v>dnprojekce s.r.o.</v>
      </c>
      <c r="L58" s="29"/>
    </row>
    <row r="59" spans="2:47" s="1" customFormat="1" ht="15.2" customHeight="1">
      <c r="B59" s="29"/>
      <c r="C59" s="24" t="s">
        <v>28</v>
      </c>
      <c r="F59" s="22" t="str">
        <f>IF(E20="","",E20)</f>
        <v>Vyplň údaj</v>
      </c>
      <c r="I59" s="91" t="s">
        <v>34</v>
      </c>
      <c r="J59" s="27" t="str">
        <f>E26</f>
        <v xml:space="preserve"> </v>
      </c>
      <c r="L59" s="29"/>
    </row>
    <row r="60" spans="2:47" s="1" customFormat="1" ht="10.35" customHeight="1">
      <c r="B60" s="29"/>
      <c r="I60" s="90"/>
      <c r="L60" s="29"/>
    </row>
    <row r="61" spans="2:47" s="1" customFormat="1" ht="29.25" customHeight="1">
      <c r="B61" s="29"/>
      <c r="C61" s="108" t="s">
        <v>142</v>
      </c>
      <c r="D61" s="99"/>
      <c r="E61" s="99"/>
      <c r="F61" s="99"/>
      <c r="G61" s="99"/>
      <c r="H61" s="99"/>
      <c r="I61" s="109"/>
      <c r="J61" s="110" t="s">
        <v>143</v>
      </c>
      <c r="K61" s="99"/>
      <c r="L61" s="29"/>
    </row>
    <row r="62" spans="2:47" s="1" customFormat="1" ht="10.35" customHeight="1">
      <c r="B62" s="29"/>
      <c r="I62" s="90"/>
      <c r="L62" s="29"/>
    </row>
    <row r="63" spans="2:47" s="1" customFormat="1" ht="22.9" customHeight="1">
      <c r="B63" s="29"/>
      <c r="C63" s="111" t="s">
        <v>70</v>
      </c>
      <c r="I63" s="90"/>
      <c r="J63" s="60">
        <f>J93</f>
        <v>0</v>
      </c>
      <c r="L63" s="29"/>
      <c r="AU63" s="14" t="s">
        <v>144</v>
      </c>
    </row>
    <row r="64" spans="2:47" s="8" customFormat="1" ht="24.95" customHeight="1">
      <c r="B64" s="112"/>
      <c r="D64" s="113" t="s">
        <v>145</v>
      </c>
      <c r="E64" s="114"/>
      <c r="F64" s="114"/>
      <c r="G64" s="114"/>
      <c r="H64" s="114"/>
      <c r="I64" s="115"/>
      <c r="J64" s="116">
        <f>J94</f>
        <v>0</v>
      </c>
      <c r="L64" s="112"/>
    </row>
    <row r="65" spans="2:12" s="9" customFormat="1" ht="19.899999999999999" customHeight="1">
      <c r="B65" s="117"/>
      <c r="D65" s="118" t="s">
        <v>146</v>
      </c>
      <c r="E65" s="119"/>
      <c r="F65" s="119"/>
      <c r="G65" s="119"/>
      <c r="H65" s="119"/>
      <c r="I65" s="120"/>
      <c r="J65" s="121">
        <f>J95</f>
        <v>0</v>
      </c>
      <c r="L65" s="117"/>
    </row>
    <row r="66" spans="2:12" s="9" customFormat="1" ht="19.899999999999999" customHeight="1">
      <c r="B66" s="117"/>
      <c r="D66" s="118" t="s">
        <v>148</v>
      </c>
      <c r="E66" s="119"/>
      <c r="F66" s="119"/>
      <c r="G66" s="119"/>
      <c r="H66" s="119"/>
      <c r="I66" s="120"/>
      <c r="J66" s="121">
        <f>J120</f>
        <v>0</v>
      </c>
      <c r="L66" s="117"/>
    </row>
    <row r="67" spans="2:12" s="9" customFormat="1" ht="19.899999999999999" customHeight="1">
      <c r="B67" s="117"/>
      <c r="D67" s="118" t="s">
        <v>150</v>
      </c>
      <c r="E67" s="119"/>
      <c r="F67" s="119"/>
      <c r="G67" s="119"/>
      <c r="H67" s="119"/>
      <c r="I67" s="120"/>
      <c r="J67" s="121">
        <f>J134</f>
        <v>0</v>
      </c>
      <c r="L67" s="117"/>
    </row>
    <row r="68" spans="2:12" s="9" customFormat="1" ht="19.899999999999999" customHeight="1">
      <c r="B68" s="117"/>
      <c r="D68" s="118" t="s">
        <v>2399</v>
      </c>
      <c r="E68" s="119"/>
      <c r="F68" s="119"/>
      <c r="G68" s="119"/>
      <c r="H68" s="119"/>
      <c r="I68" s="120"/>
      <c r="J68" s="121">
        <f>J155</f>
        <v>0</v>
      </c>
      <c r="L68" s="117"/>
    </row>
    <row r="69" spans="2:12" s="9" customFormat="1" ht="19.899999999999999" customHeight="1">
      <c r="B69" s="117"/>
      <c r="D69" s="118" t="s">
        <v>2400</v>
      </c>
      <c r="E69" s="119"/>
      <c r="F69" s="119"/>
      <c r="G69" s="119"/>
      <c r="H69" s="119"/>
      <c r="I69" s="120"/>
      <c r="J69" s="121">
        <f>J156</f>
        <v>0</v>
      </c>
      <c r="L69" s="117"/>
    </row>
    <row r="70" spans="2:12" s="9" customFormat="1" ht="19.899999999999999" customHeight="1">
      <c r="B70" s="117"/>
      <c r="D70" s="118" t="s">
        <v>155</v>
      </c>
      <c r="E70" s="119"/>
      <c r="F70" s="119"/>
      <c r="G70" s="119"/>
      <c r="H70" s="119"/>
      <c r="I70" s="120"/>
      <c r="J70" s="121">
        <f>J160</f>
        <v>0</v>
      </c>
      <c r="L70" s="117"/>
    </row>
    <row r="71" spans="2:12" s="9" customFormat="1" ht="19.899999999999999" customHeight="1">
      <c r="B71" s="117"/>
      <c r="D71" s="118" t="s">
        <v>157</v>
      </c>
      <c r="E71" s="119"/>
      <c r="F71" s="119"/>
      <c r="G71" s="119"/>
      <c r="H71" s="119"/>
      <c r="I71" s="120"/>
      <c r="J71" s="121">
        <f>J165</f>
        <v>0</v>
      </c>
      <c r="L71" s="117"/>
    </row>
    <row r="72" spans="2:12" s="1" customFormat="1" ht="21.75" customHeight="1">
      <c r="B72" s="29"/>
      <c r="I72" s="90"/>
      <c r="L72" s="29"/>
    </row>
    <row r="73" spans="2:12" s="1" customFormat="1" ht="6.95" customHeight="1">
      <c r="B73" s="38"/>
      <c r="C73" s="39"/>
      <c r="D73" s="39"/>
      <c r="E73" s="39"/>
      <c r="F73" s="39"/>
      <c r="G73" s="39"/>
      <c r="H73" s="39"/>
      <c r="I73" s="106"/>
      <c r="J73" s="39"/>
      <c r="K73" s="39"/>
      <c r="L73" s="29"/>
    </row>
    <row r="77" spans="2:12" s="1" customFormat="1" ht="6.95" customHeight="1">
      <c r="B77" s="40"/>
      <c r="C77" s="41"/>
      <c r="D77" s="41"/>
      <c r="E77" s="41"/>
      <c r="F77" s="41"/>
      <c r="G77" s="41"/>
      <c r="H77" s="41"/>
      <c r="I77" s="107"/>
      <c r="J77" s="41"/>
      <c r="K77" s="41"/>
      <c r="L77" s="29"/>
    </row>
    <row r="78" spans="2:12" s="1" customFormat="1" ht="24.95" customHeight="1">
      <c r="B78" s="29"/>
      <c r="C78" s="18" t="s">
        <v>174</v>
      </c>
      <c r="I78" s="90"/>
      <c r="L78" s="29"/>
    </row>
    <row r="79" spans="2:12" s="1" customFormat="1" ht="6.95" customHeight="1">
      <c r="B79" s="29"/>
      <c r="I79" s="90"/>
      <c r="L79" s="29"/>
    </row>
    <row r="80" spans="2:12" s="1" customFormat="1" ht="12" customHeight="1">
      <c r="B80" s="29"/>
      <c r="C80" s="24" t="s">
        <v>17</v>
      </c>
      <c r="I80" s="90"/>
      <c r="L80" s="29"/>
    </row>
    <row r="81" spans="2:65" s="1" customFormat="1" ht="16.5" customHeight="1">
      <c r="B81" s="29"/>
      <c r="E81" s="299" t="str">
        <f>E7</f>
        <v>Sociální bydlení v ul. Mlýnská, Bystřice pod Hostýnem</v>
      </c>
      <c r="F81" s="300"/>
      <c r="G81" s="300"/>
      <c r="H81" s="300"/>
      <c r="I81" s="90"/>
      <c r="L81" s="29"/>
    </row>
    <row r="82" spans="2:65" ht="12" customHeight="1">
      <c r="B82" s="17"/>
      <c r="C82" s="24" t="s">
        <v>137</v>
      </c>
      <c r="L82" s="17"/>
    </row>
    <row r="83" spans="2:65" s="1" customFormat="1" ht="16.5" customHeight="1">
      <c r="B83" s="29"/>
      <c r="E83" s="299" t="s">
        <v>2397</v>
      </c>
      <c r="F83" s="298"/>
      <c r="G83" s="298"/>
      <c r="H83" s="298"/>
      <c r="I83" s="90"/>
      <c r="L83" s="29"/>
    </row>
    <row r="84" spans="2:65" s="1" customFormat="1" ht="12" customHeight="1">
      <c r="B84" s="29"/>
      <c r="C84" s="24" t="s">
        <v>139</v>
      </c>
      <c r="I84" s="90"/>
      <c r="L84" s="29"/>
    </row>
    <row r="85" spans="2:65" s="1" customFormat="1" ht="16.5" customHeight="1">
      <c r="B85" s="29"/>
      <c r="E85" s="271" t="str">
        <f>E11</f>
        <v>SO02 - 01 - Zpevněné plochy</v>
      </c>
      <c r="F85" s="298"/>
      <c r="G85" s="298"/>
      <c r="H85" s="298"/>
      <c r="I85" s="90"/>
      <c r="L85" s="29"/>
    </row>
    <row r="86" spans="2:65" s="1" customFormat="1" ht="6.95" customHeight="1">
      <c r="B86" s="29"/>
      <c r="I86" s="90"/>
      <c r="L86" s="29"/>
    </row>
    <row r="87" spans="2:65" s="1" customFormat="1" ht="12" customHeight="1">
      <c r="B87" s="29"/>
      <c r="C87" s="24" t="s">
        <v>20</v>
      </c>
      <c r="F87" s="22" t="str">
        <f>F14</f>
        <v>Bystřice pod Hostýnem</v>
      </c>
      <c r="I87" s="91" t="s">
        <v>22</v>
      </c>
      <c r="J87" s="46">
        <f>IF(J14="","",J14)</f>
        <v>0</v>
      </c>
      <c r="L87" s="29"/>
    </row>
    <row r="88" spans="2:65" s="1" customFormat="1" ht="6.95" customHeight="1">
      <c r="B88" s="29"/>
      <c r="I88" s="90"/>
      <c r="L88" s="29"/>
    </row>
    <row r="89" spans="2:65" s="1" customFormat="1" ht="15.2" customHeight="1">
      <c r="B89" s="29"/>
      <c r="C89" s="24" t="s">
        <v>23</v>
      </c>
      <c r="F89" s="22" t="str">
        <f>E17</f>
        <v>Město Bystřice pod Hostýnem, Masarykovo nám. 137</v>
      </c>
      <c r="I89" s="91" t="s">
        <v>30</v>
      </c>
      <c r="J89" s="27" t="str">
        <f>E23</f>
        <v>dnprojekce s.r.o.</v>
      </c>
      <c r="L89" s="29"/>
    </row>
    <row r="90" spans="2:65" s="1" customFormat="1" ht="15.2" customHeight="1">
      <c r="B90" s="29"/>
      <c r="C90" s="24" t="s">
        <v>28</v>
      </c>
      <c r="F90" s="22" t="str">
        <f>IF(E20="","",E20)</f>
        <v>Vyplň údaj</v>
      </c>
      <c r="I90" s="91" t="s">
        <v>34</v>
      </c>
      <c r="J90" s="27" t="str">
        <f>E26</f>
        <v xml:space="preserve"> </v>
      </c>
      <c r="L90" s="29"/>
    </row>
    <row r="91" spans="2:65" s="1" customFormat="1" ht="10.35" customHeight="1">
      <c r="B91" s="29"/>
      <c r="I91" s="90"/>
      <c r="L91" s="29"/>
    </row>
    <row r="92" spans="2:65" s="10" customFormat="1" ht="29.25" customHeight="1">
      <c r="B92" s="122"/>
      <c r="C92" s="123" t="s">
        <v>175</v>
      </c>
      <c r="D92" s="124" t="s">
        <v>57</v>
      </c>
      <c r="E92" s="124" t="s">
        <v>53</v>
      </c>
      <c r="F92" s="124" t="s">
        <v>54</v>
      </c>
      <c r="G92" s="124" t="s">
        <v>176</v>
      </c>
      <c r="H92" s="124" t="s">
        <v>177</v>
      </c>
      <c r="I92" s="125" t="s">
        <v>178</v>
      </c>
      <c r="J92" s="126" t="s">
        <v>143</v>
      </c>
      <c r="K92" s="127" t="s">
        <v>179</v>
      </c>
      <c r="L92" s="122"/>
      <c r="M92" s="53" t="s">
        <v>3</v>
      </c>
      <c r="N92" s="54" t="s">
        <v>42</v>
      </c>
      <c r="O92" s="54" t="s">
        <v>180</v>
      </c>
      <c r="P92" s="54" t="s">
        <v>181</v>
      </c>
      <c r="Q92" s="54" t="s">
        <v>182</v>
      </c>
      <c r="R92" s="54" t="s">
        <v>183</v>
      </c>
      <c r="S92" s="54" t="s">
        <v>184</v>
      </c>
      <c r="T92" s="55" t="s">
        <v>185</v>
      </c>
    </row>
    <row r="93" spans="2:65" s="1" customFormat="1" ht="22.9" customHeight="1">
      <c r="B93" s="29"/>
      <c r="C93" s="58" t="s">
        <v>186</v>
      </c>
      <c r="I93" s="90"/>
      <c r="J93" s="128">
        <f>BK93</f>
        <v>0</v>
      </c>
      <c r="L93" s="29"/>
      <c r="M93" s="56"/>
      <c r="N93" s="47"/>
      <c r="O93" s="47"/>
      <c r="P93" s="129">
        <f>P94</f>
        <v>0</v>
      </c>
      <c r="Q93" s="47"/>
      <c r="R93" s="129">
        <f>R94</f>
        <v>1019.02741702</v>
      </c>
      <c r="S93" s="47"/>
      <c r="T93" s="130">
        <f>T94</f>
        <v>0.12648000000000001</v>
      </c>
      <c r="AT93" s="14" t="s">
        <v>71</v>
      </c>
      <c r="AU93" s="14" t="s">
        <v>144</v>
      </c>
      <c r="BK93" s="131">
        <f>BK94</f>
        <v>0</v>
      </c>
    </row>
    <row r="94" spans="2:65" s="11" customFormat="1" ht="25.9" customHeight="1">
      <c r="B94" s="132"/>
      <c r="D94" s="133" t="s">
        <v>71</v>
      </c>
      <c r="E94" s="134" t="s">
        <v>187</v>
      </c>
      <c r="F94" s="134" t="s">
        <v>188</v>
      </c>
      <c r="I94" s="135"/>
      <c r="J94" s="136">
        <f>BK94</f>
        <v>0</v>
      </c>
      <c r="L94" s="132"/>
      <c r="M94" s="137"/>
      <c r="N94" s="138"/>
      <c r="O94" s="138"/>
      <c r="P94" s="139">
        <f>P95+P120+P134+P155+P156+P160+P165</f>
        <v>0</v>
      </c>
      <c r="Q94" s="138"/>
      <c r="R94" s="139">
        <f>R95+R120+R134+R155+R156+R160+R165</f>
        <v>1019.02741702</v>
      </c>
      <c r="S94" s="138"/>
      <c r="T94" s="140">
        <f>T95+T120+T134+T155+T156+T160+T165</f>
        <v>0.12648000000000001</v>
      </c>
      <c r="AR94" s="133" t="s">
        <v>79</v>
      </c>
      <c r="AT94" s="141" t="s">
        <v>71</v>
      </c>
      <c r="AU94" s="141" t="s">
        <v>72</v>
      </c>
      <c r="AY94" s="133" t="s">
        <v>189</v>
      </c>
      <c r="BK94" s="142">
        <f>BK95+BK120+BK134+BK155+BK156+BK160+BK165</f>
        <v>0</v>
      </c>
    </row>
    <row r="95" spans="2:65" s="11" customFormat="1" ht="22.9" customHeight="1">
      <c r="B95" s="132"/>
      <c r="D95" s="133" t="s">
        <v>71</v>
      </c>
      <c r="E95" s="143" t="s">
        <v>79</v>
      </c>
      <c r="F95" s="143" t="s">
        <v>190</v>
      </c>
      <c r="I95" s="135"/>
      <c r="J95" s="144">
        <f>BK95</f>
        <v>0</v>
      </c>
      <c r="L95" s="132"/>
      <c r="M95" s="137"/>
      <c r="N95" s="138"/>
      <c r="O95" s="138"/>
      <c r="P95" s="139">
        <f>SUM(P96:P119)</f>
        <v>0</v>
      </c>
      <c r="Q95" s="138"/>
      <c r="R95" s="139">
        <f>SUM(R96:R119)</f>
        <v>0.37947000000000003</v>
      </c>
      <c r="S95" s="138"/>
      <c r="T95" s="140">
        <f>SUM(T96:T119)</f>
        <v>0</v>
      </c>
      <c r="AR95" s="133" t="s">
        <v>79</v>
      </c>
      <c r="AT95" s="141" t="s">
        <v>71</v>
      </c>
      <c r="AU95" s="141" t="s">
        <v>79</v>
      </c>
      <c r="AY95" s="133" t="s">
        <v>189</v>
      </c>
      <c r="BK95" s="142">
        <f>SUM(BK96:BK119)</f>
        <v>0</v>
      </c>
    </row>
    <row r="96" spans="2:65" s="1" customFormat="1" ht="16.5" customHeight="1">
      <c r="B96" s="145"/>
      <c r="C96" s="146" t="s">
        <v>79</v>
      </c>
      <c r="D96" s="146" t="s">
        <v>191</v>
      </c>
      <c r="E96" s="147" t="s">
        <v>2401</v>
      </c>
      <c r="F96" s="148" t="s">
        <v>2402</v>
      </c>
      <c r="G96" s="149" t="s">
        <v>194</v>
      </c>
      <c r="H96" s="150">
        <v>204</v>
      </c>
      <c r="I96" s="151"/>
      <c r="J96" s="152">
        <f t="shared" ref="J96:J119" si="0">ROUND(I96*H96,2)</f>
        <v>0</v>
      </c>
      <c r="K96" s="148" t="s">
        <v>2403</v>
      </c>
      <c r="L96" s="29"/>
      <c r="M96" s="153" t="s">
        <v>3</v>
      </c>
      <c r="N96" s="154" t="s">
        <v>43</v>
      </c>
      <c r="O96" s="49"/>
      <c r="P96" s="155">
        <f t="shared" ref="P96:P119" si="1">O96*H96</f>
        <v>0</v>
      </c>
      <c r="Q96" s="155">
        <v>0</v>
      </c>
      <c r="R96" s="155">
        <f t="shared" ref="R96:R119" si="2">Q96*H96</f>
        <v>0</v>
      </c>
      <c r="S96" s="155">
        <v>0</v>
      </c>
      <c r="T96" s="156">
        <f t="shared" ref="T96:T119" si="3">S96*H96</f>
        <v>0</v>
      </c>
      <c r="AR96" s="157" t="s">
        <v>196</v>
      </c>
      <c r="AT96" s="157" t="s">
        <v>191</v>
      </c>
      <c r="AU96" s="157" t="s">
        <v>85</v>
      </c>
      <c r="AY96" s="14" t="s">
        <v>189</v>
      </c>
      <c r="BE96" s="158">
        <f t="shared" ref="BE96:BE119" si="4">IF(N96="základní",J96,0)</f>
        <v>0</v>
      </c>
      <c r="BF96" s="158">
        <f t="shared" ref="BF96:BF119" si="5">IF(N96="snížená",J96,0)</f>
        <v>0</v>
      </c>
      <c r="BG96" s="158">
        <f t="shared" ref="BG96:BG119" si="6">IF(N96="zákl. přenesená",J96,0)</f>
        <v>0</v>
      </c>
      <c r="BH96" s="158">
        <f t="shared" ref="BH96:BH119" si="7">IF(N96="sníž. přenesená",J96,0)</f>
        <v>0</v>
      </c>
      <c r="BI96" s="158">
        <f t="shared" ref="BI96:BI119" si="8">IF(N96="nulová",J96,0)</f>
        <v>0</v>
      </c>
      <c r="BJ96" s="14" t="s">
        <v>79</v>
      </c>
      <c r="BK96" s="158">
        <f t="shared" ref="BK96:BK119" si="9">ROUND(I96*H96,2)</f>
        <v>0</v>
      </c>
      <c r="BL96" s="14" t="s">
        <v>196</v>
      </c>
      <c r="BM96" s="157" t="s">
        <v>2404</v>
      </c>
    </row>
    <row r="97" spans="2:65" s="1" customFormat="1" ht="16.5" customHeight="1">
      <c r="B97" s="145"/>
      <c r="C97" s="146" t="s">
        <v>85</v>
      </c>
      <c r="D97" s="146" t="s">
        <v>191</v>
      </c>
      <c r="E97" s="147" t="s">
        <v>2405</v>
      </c>
      <c r="F97" s="148" t="s">
        <v>2406</v>
      </c>
      <c r="G97" s="149" t="s">
        <v>223</v>
      </c>
      <c r="H97" s="150">
        <v>14.28</v>
      </c>
      <c r="I97" s="151"/>
      <c r="J97" s="152">
        <f t="shared" si="0"/>
        <v>0</v>
      </c>
      <c r="K97" s="148" t="s">
        <v>877</v>
      </c>
      <c r="L97" s="29"/>
      <c r="M97" s="153" t="s">
        <v>3</v>
      </c>
      <c r="N97" s="154" t="s">
        <v>43</v>
      </c>
      <c r="O97" s="49"/>
      <c r="P97" s="155">
        <f t="shared" si="1"/>
        <v>0</v>
      </c>
      <c r="Q97" s="155">
        <v>0</v>
      </c>
      <c r="R97" s="155">
        <f t="shared" si="2"/>
        <v>0</v>
      </c>
      <c r="S97" s="155">
        <v>0</v>
      </c>
      <c r="T97" s="156">
        <f t="shared" si="3"/>
        <v>0</v>
      </c>
      <c r="AR97" s="157" t="s">
        <v>196</v>
      </c>
      <c r="AT97" s="157" t="s">
        <v>191</v>
      </c>
      <c r="AU97" s="157" t="s">
        <v>85</v>
      </c>
      <c r="AY97" s="14" t="s">
        <v>189</v>
      </c>
      <c r="BE97" s="158">
        <f t="shared" si="4"/>
        <v>0</v>
      </c>
      <c r="BF97" s="158">
        <f t="shared" si="5"/>
        <v>0</v>
      </c>
      <c r="BG97" s="158">
        <f t="shared" si="6"/>
        <v>0</v>
      </c>
      <c r="BH97" s="158">
        <f t="shared" si="7"/>
        <v>0</v>
      </c>
      <c r="BI97" s="158">
        <f t="shared" si="8"/>
        <v>0</v>
      </c>
      <c r="BJ97" s="14" t="s">
        <v>79</v>
      </c>
      <c r="BK97" s="158">
        <f t="shared" si="9"/>
        <v>0</v>
      </c>
      <c r="BL97" s="14" t="s">
        <v>196</v>
      </c>
      <c r="BM97" s="157" t="s">
        <v>2407</v>
      </c>
    </row>
    <row r="98" spans="2:65" s="1" customFormat="1" ht="16.5" customHeight="1">
      <c r="B98" s="145"/>
      <c r="C98" s="146" t="s">
        <v>201</v>
      </c>
      <c r="D98" s="146" t="s">
        <v>191</v>
      </c>
      <c r="E98" s="147" t="s">
        <v>2408</v>
      </c>
      <c r="F98" s="148" t="s">
        <v>2409</v>
      </c>
      <c r="G98" s="149" t="s">
        <v>307</v>
      </c>
      <c r="H98" s="150">
        <v>4</v>
      </c>
      <c r="I98" s="151"/>
      <c r="J98" s="152">
        <f t="shared" si="0"/>
        <v>0</v>
      </c>
      <c r="K98" s="148" t="s">
        <v>195</v>
      </c>
      <c r="L98" s="29"/>
      <c r="M98" s="153" t="s">
        <v>3</v>
      </c>
      <c r="N98" s="154" t="s">
        <v>43</v>
      </c>
      <c r="O98" s="49"/>
      <c r="P98" s="155">
        <f t="shared" si="1"/>
        <v>0</v>
      </c>
      <c r="Q98" s="155">
        <v>0</v>
      </c>
      <c r="R98" s="155">
        <f t="shared" si="2"/>
        <v>0</v>
      </c>
      <c r="S98" s="155">
        <v>0</v>
      </c>
      <c r="T98" s="156">
        <f t="shared" si="3"/>
        <v>0</v>
      </c>
      <c r="AR98" s="157" t="s">
        <v>196</v>
      </c>
      <c r="AT98" s="157" t="s">
        <v>191</v>
      </c>
      <c r="AU98" s="157" t="s">
        <v>85</v>
      </c>
      <c r="AY98" s="14" t="s">
        <v>189</v>
      </c>
      <c r="BE98" s="158">
        <f t="shared" si="4"/>
        <v>0</v>
      </c>
      <c r="BF98" s="158">
        <f t="shared" si="5"/>
        <v>0</v>
      </c>
      <c r="BG98" s="158">
        <f t="shared" si="6"/>
        <v>0</v>
      </c>
      <c r="BH98" s="158">
        <f t="shared" si="7"/>
        <v>0</v>
      </c>
      <c r="BI98" s="158">
        <f t="shared" si="8"/>
        <v>0</v>
      </c>
      <c r="BJ98" s="14" t="s">
        <v>79</v>
      </c>
      <c r="BK98" s="158">
        <f t="shared" si="9"/>
        <v>0</v>
      </c>
      <c r="BL98" s="14" t="s">
        <v>196</v>
      </c>
      <c r="BM98" s="157" t="s">
        <v>2410</v>
      </c>
    </row>
    <row r="99" spans="2:65" s="1" customFormat="1" ht="16.5" customHeight="1">
      <c r="B99" s="145"/>
      <c r="C99" s="146" t="s">
        <v>196</v>
      </c>
      <c r="D99" s="146" t="s">
        <v>191</v>
      </c>
      <c r="E99" s="147" t="s">
        <v>2411</v>
      </c>
      <c r="F99" s="148" t="s">
        <v>2412</v>
      </c>
      <c r="G99" s="149" t="s">
        <v>307</v>
      </c>
      <c r="H99" s="150">
        <v>4</v>
      </c>
      <c r="I99" s="151"/>
      <c r="J99" s="152">
        <f t="shared" si="0"/>
        <v>0</v>
      </c>
      <c r="K99" s="148" t="s">
        <v>195</v>
      </c>
      <c r="L99" s="29"/>
      <c r="M99" s="153" t="s">
        <v>3</v>
      </c>
      <c r="N99" s="154" t="s">
        <v>43</v>
      </c>
      <c r="O99" s="49"/>
      <c r="P99" s="155">
        <f t="shared" si="1"/>
        <v>0</v>
      </c>
      <c r="Q99" s="155">
        <v>0</v>
      </c>
      <c r="R99" s="155">
        <f t="shared" si="2"/>
        <v>0</v>
      </c>
      <c r="S99" s="155">
        <v>0</v>
      </c>
      <c r="T99" s="156">
        <f t="shared" si="3"/>
        <v>0</v>
      </c>
      <c r="AR99" s="157" t="s">
        <v>196</v>
      </c>
      <c r="AT99" s="157" t="s">
        <v>191</v>
      </c>
      <c r="AU99" s="157" t="s">
        <v>85</v>
      </c>
      <c r="AY99" s="14" t="s">
        <v>189</v>
      </c>
      <c r="BE99" s="158">
        <f t="shared" si="4"/>
        <v>0</v>
      </c>
      <c r="BF99" s="158">
        <f t="shared" si="5"/>
        <v>0</v>
      </c>
      <c r="BG99" s="158">
        <f t="shared" si="6"/>
        <v>0</v>
      </c>
      <c r="BH99" s="158">
        <f t="shared" si="7"/>
        <v>0</v>
      </c>
      <c r="BI99" s="158">
        <f t="shared" si="8"/>
        <v>0</v>
      </c>
      <c r="BJ99" s="14" t="s">
        <v>79</v>
      </c>
      <c r="BK99" s="158">
        <f t="shared" si="9"/>
        <v>0</v>
      </c>
      <c r="BL99" s="14" t="s">
        <v>196</v>
      </c>
      <c r="BM99" s="157" t="s">
        <v>2413</v>
      </c>
    </row>
    <row r="100" spans="2:65" s="1" customFormat="1" ht="24" customHeight="1">
      <c r="B100" s="145"/>
      <c r="C100" s="146" t="s">
        <v>208</v>
      </c>
      <c r="D100" s="146" t="s">
        <v>191</v>
      </c>
      <c r="E100" s="147" t="s">
        <v>192</v>
      </c>
      <c r="F100" s="148" t="s">
        <v>193</v>
      </c>
      <c r="G100" s="149" t="s">
        <v>194</v>
      </c>
      <c r="H100" s="150">
        <v>384.2</v>
      </c>
      <c r="I100" s="151"/>
      <c r="J100" s="152">
        <f t="shared" si="0"/>
        <v>0</v>
      </c>
      <c r="K100" s="148" t="s">
        <v>195</v>
      </c>
      <c r="L100" s="29"/>
      <c r="M100" s="153" t="s">
        <v>3</v>
      </c>
      <c r="N100" s="154" t="s">
        <v>43</v>
      </c>
      <c r="O100" s="49"/>
      <c r="P100" s="155">
        <f t="shared" si="1"/>
        <v>0</v>
      </c>
      <c r="Q100" s="155">
        <v>0</v>
      </c>
      <c r="R100" s="155">
        <f t="shared" si="2"/>
        <v>0</v>
      </c>
      <c r="S100" s="155">
        <v>0</v>
      </c>
      <c r="T100" s="156">
        <f t="shared" si="3"/>
        <v>0</v>
      </c>
      <c r="AR100" s="157" t="s">
        <v>196</v>
      </c>
      <c r="AT100" s="157" t="s">
        <v>191</v>
      </c>
      <c r="AU100" s="157" t="s">
        <v>85</v>
      </c>
      <c r="AY100" s="14" t="s">
        <v>189</v>
      </c>
      <c r="BE100" s="158">
        <f t="shared" si="4"/>
        <v>0</v>
      </c>
      <c r="BF100" s="158">
        <f t="shared" si="5"/>
        <v>0</v>
      </c>
      <c r="BG100" s="158">
        <f t="shared" si="6"/>
        <v>0</v>
      </c>
      <c r="BH100" s="158">
        <f t="shared" si="7"/>
        <v>0</v>
      </c>
      <c r="BI100" s="158">
        <f t="shared" si="8"/>
        <v>0</v>
      </c>
      <c r="BJ100" s="14" t="s">
        <v>79</v>
      </c>
      <c r="BK100" s="158">
        <f t="shared" si="9"/>
        <v>0</v>
      </c>
      <c r="BL100" s="14" t="s">
        <v>196</v>
      </c>
      <c r="BM100" s="157" t="s">
        <v>2414</v>
      </c>
    </row>
    <row r="101" spans="2:65" s="1" customFormat="1" ht="16.5" customHeight="1">
      <c r="B101" s="145"/>
      <c r="C101" s="146" t="s">
        <v>212</v>
      </c>
      <c r="D101" s="146" t="s">
        <v>191</v>
      </c>
      <c r="E101" s="147" t="s">
        <v>2415</v>
      </c>
      <c r="F101" s="148" t="s">
        <v>2416</v>
      </c>
      <c r="G101" s="149" t="s">
        <v>258</v>
      </c>
      <c r="H101" s="150">
        <v>8.8000000000000007</v>
      </c>
      <c r="I101" s="151"/>
      <c r="J101" s="152">
        <f t="shared" si="0"/>
        <v>0</v>
      </c>
      <c r="K101" s="148" t="s">
        <v>195</v>
      </c>
      <c r="L101" s="29"/>
      <c r="M101" s="153" t="s">
        <v>3</v>
      </c>
      <c r="N101" s="154" t="s">
        <v>43</v>
      </c>
      <c r="O101" s="49"/>
      <c r="P101" s="155">
        <f t="shared" si="1"/>
        <v>0</v>
      </c>
      <c r="Q101" s="155">
        <v>0</v>
      </c>
      <c r="R101" s="155">
        <f t="shared" si="2"/>
        <v>0</v>
      </c>
      <c r="S101" s="155">
        <v>0</v>
      </c>
      <c r="T101" s="156">
        <f t="shared" si="3"/>
        <v>0</v>
      </c>
      <c r="AR101" s="157" t="s">
        <v>196</v>
      </c>
      <c r="AT101" s="157" t="s">
        <v>191</v>
      </c>
      <c r="AU101" s="157" t="s">
        <v>85</v>
      </c>
      <c r="AY101" s="14" t="s">
        <v>189</v>
      </c>
      <c r="BE101" s="158">
        <f t="shared" si="4"/>
        <v>0</v>
      </c>
      <c r="BF101" s="158">
        <f t="shared" si="5"/>
        <v>0</v>
      </c>
      <c r="BG101" s="158">
        <f t="shared" si="6"/>
        <v>0</v>
      </c>
      <c r="BH101" s="158">
        <f t="shared" si="7"/>
        <v>0</v>
      </c>
      <c r="BI101" s="158">
        <f t="shared" si="8"/>
        <v>0</v>
      </c>
      <c r="BJ101" s="14" t="s">
        <v>79</v>
      </c>
      <c r="BK101" s="158">
        <f t="shared" si="9"/>
        <v>0</v>
      </c>
      <c r="BL101" s="14" t="s">
        <v>196</v>
      </c>
      <c r="BM101" s="157" t="s">
        <v>2417</v>
      </c>
    </row>
    <row r="102" spans="2:65" s="1" customFormat="1" ht="24" customHeight="1">
      <c r="B102" s="145"/>
      <c r="C102" s="146" t="s">
        <v>216</v>
      </c>
      <c r="D102" s="146" t="s">
        <v>191</v>
      </c>
      <c r="E102" s="147" t="s">
        <v>198</v>
      </c>
      <c r="F102" s="148" t="s">
        <v>199</v>
      </c>
      <c r="G102" s="149" t="s">
        <v>194</v>
      </c>
      <c r="H102" s="150">
        <v>374</v>
      </c>
      <c r="I102" s="151"/>
      <c r="J102" s="152">
        <f t="shared" si="0"/>
        <v>0</v>
      </c>
      <c r="K102" s="148" t="s">
        <v>195</v>
      </c>
      <c r="L102" s="29"/>
      <c r="M102" s="153" t="s">
        <v>3</v>
      </c>
      <c r="N102" s="154" t="s">
        <v>43</v>
      </c>
      <c r="O102" s="49"/>
      <c r="P102" s="155">
        <f t="shared" si="1"/>
        <v>0</v>
      </c>
      <c r="Q102" s="155">
        <v>0</v>
      </c>
      <c r="R102" s="155">
        <f t="shared" si="2"/>
        <v>0</v>
      </c>
      <c r="S102" s="155">
        <v>0</v>
      </c>
      <c r="T102" s="156">
        <f t="shared" si="3"/>
        <v>0</v>
      </c>
      <c r="AR102" s="157" t="s">
        <v>196</v>
      </c>
      <c r="AT102" s="157" t="s">
        <v>191</v>
      </c>
      <c r="AU102" s="157" t="s">
        <v>85</v>
      </c>
      <c r="AY102" s="14" t="s">
        <v>189</v>
      </c>
      <c r="BE102" s="158">
        <f t="shared" si="4"/>
        <v>0</v>
      </c>
      <c r="BF102" s="158">
        <f t="shared" si="5"/>
        <v>0</v>
      </c>
      <c r="BG102" s="158">
        <f t="shared" si="6"/>
        <v>0</v>
      </c>
      <c r="BH102" s="158">
        <f t="shared" si="7"/>
        <v>0</v>
      </c>
      <c r="BI102" s="158">
        <f t="shared" si="8"/>
        <v>0</v>
      </c>
      <c r="BJ102" s="14" t="s">
        <v>79</v>
      </c>
      <c r="BK102" s="158">
        <f t="shared" si="9"/>
        <v>0</v>
      </c>
      <c r="BL102" s="14" t="s">
        <v>196</v>
      </c>
      <c r="BM102" s="157" t="s">
        <v>2418</v>
      </c>
    </row>
    <row r="103" spans="2:65" s="1" customFormat="1" ht="24" customHeight="1">
      <c r="B103" s="145"/>
      <c r="C103" s="146" t="s">
        <v>220</v>
      </c>
      <c r="D103" s="146" t="s">
        <v>191</v>
      </c>
      <c r="E103" s="147" t="s">
        <v>202</v>
      </c>
      <c r="F103" s="148" t="s">
        <v>203</v>
      </c>
      <c r="G103" s="149" t="s">
        <v>194</v>
      </c>
      <c r="H103" s="150">
        <v>374</v>
      </c>
      <c r="I103" s="151"/>
      <c r="J103" s="152">
        <f t="shared" si="0"/>
        <v>0</v>
      </c>
      <c r="K103" s="148" t="s">
        <v>195</v>
      </c>
      <c r="L103" s="29"/>
      <c r="M103" s="153" t="s">
        <v>3</v>
      </c>
      <c r="N103" s="154" t="s">
        <v>43</v>
      </c>
      <c r="O103" s="49"/>
      <c r="P103" s="155">
        <f t="shared" si="1"/>
        <v>0</v>
      </c>
      <c r="Q103" s="155">
        <v>0</v>
      </c>
      <c r="R103" s="155">
        <f t="shared" si="2"/>
        <v>0</v>
      </c>
      <c r="S103" s="155">
        <v>0</v>
      </c>
      <c r="T103" s="156">
        <f t="shared" si="3"/>
        <v>0</v>
      </c>
      <c r="AR103" s="157" t="s">
        <v>196</v>
      </c>
      <c r="AT103" s="157" t="s">
        <v>191</v>
      </c>
      <c r="AU103" s="157" t="s">
        <v>85</v>
      </c>
      <c r="AY103" s="14" t="s">
        <v>189</v>
      </c>
      <c r="BE103" s="158">
        <f t="shared" si="4"/>
        <v>0</v>
      </c>
      <c r="BF103" s="158">
        <f t="shared" si="5"/>
        <v>0</v>
      </c>
      <c r="BG103" s="158">
        <f t="shared" si="6"/>
        <v>0</v>
      </c>
      <c r="BH103" s="158">
        <f t="shared" si="7"/>
        <v>0</v>
      </c>
      <c r="BI103" s="158">
        <f t="shared" si="8"/>
        <v>0</v>
      </c>
      <c r="BJ103" s="14" t="s">
        <v>79</v>
      </c>
      <c r="BK103" s="158">
        <f t="shared" si="9"/>
        <v>0</v>
      </c>
      <c r="BL103" s="14" t="s">
        <v>196</v>
      </c>
      <c r="BM103" s="157" t="s">
        <v>2419</v>
      </c>
    </row>
    <row r="104" spans="2:65" s="1" customFormat="1" ht="24" customHeight="1">
      <c r="B104" s="145"/>
      <c r="C104" s="146" t="s">
        <v>225</v>
      </c>
      <c r="D104" s="146" t="s">
        <v>191</v>
      </c>
      <c r="E104" s="147" t="s">
        <v>2420</v>
      </c>
      <c r="F104" s="148" t="s">
        <v>2421</v>
      </c>
      <c r="G104" s="149" t="s">
        <v>194</v>
      </c>
      <c r="H104" s="150">
        <v>188.2</v>
      </c>
      <c r="I104" s="151"/>
      <c r="J104" s="152">
        <f t="shared" si="0"/>
        <v>0</v>
      </c>
      <c r="K104" s="148" t="s">
        <v>195</v>
      </c>
      <c r="L104" s="29"/>
      <c r="M104" s="153" t="s">
        <v>3</v>
      </c>
      <c r="N104" s="154" t="s">
        <v>43</v>
      </c>
      <c r="O104" s="49"/>
      <c r="P104" s="155">
        <f t="shared" si="1"/>
        <v>0</v>
      </c>
      <c r="Q104" s="155">
        <v>0</v>
      </c>
      <c r="R104" s="155">
        <f t="shared" si="2"/>
        <v>0</v>
      </c>
      <c r="S104" s="155">
        <v>0</v>
      </c>
      <c r="T104" s="156">
        <f t="shared" si="3"/>
        <v>0</v>
      </c>
      <c r="AR104" s="157" t="s">
        <v>196</v>
      </c>
      <c r="AT104" s="157" t="s">
        <v>191</v>
      </c>
      <c r="AU104" s="157" t="s">
        <v>85</v>
      </c>
      <c r="AY104" s="14" t="s">
        <v>189</v>
      </c>
      <c r="BE104" s="158">
        <f t="shared" si="4"/>
        <v>0</v>
      </c>
      <c r="BF104" s="158">
        <f t="shared" si="5"/>
        <v>0</v>
      </c>
      <c r="BG104" s="158">
        <f t="shared" si="6"/>
        <v>0</v>
      </c>
      <c r="BH104" s="158">
        <f t="shared" si="7"/>
        <v>0</v>
      </c>
      <c r="BI104" s="158">
        <f t="shared" si="8"/>
        <v>0</v>
      </c>
      <c r="BJ104" s="14" t="s">
        <v>79</v>
      </c>
      <c r="BK104" s="158">
        <f t="shared" si="9"/>
        <v>0</v>
      </c>
      <c r="BL104" s="14" t="s">
        <v>196</v>
      </c>
      <c r="BM104" s="157" t="s">
        <v>2422</v>
      </c>
    </row>
    <row r="105" spans="2:65" s="1" customFormat="1" ht="36" customHeight="1">
      <c r="B105" s="145"/>
      <c r="C105" s="146" t="s">
        <v>230</v>
      </c>
      <c r="D105" s="146" t="s">
        <v>191</v>
      </c>
      <c r="E105" s="147" t="s">
        <v>2423</v>
      </c>
      <c r="F105" s="148" t="s">
        <v>2424</v>
      </c>
      <c r="G105" s="149" t="s">
        <v>194</v>
      </c>
      <c r="H105" s="150">
        <v>376.4</v>
      </c>
      <c r="I105" s="151"/>
      <c r="J105" s="152">
        <f t="shared" si="0"/>
        <v>0</v>
      </c>
      <c r="K105" s="148" t="s">
        <v>195</v>
      </c>
      <c r="L105" s="29"/>
      <c r="M105" s="153" t="s">
        <v>3</v>
      </c>
      <c r="N105" s="154" t="s">
        <v>43</v>
      </c>
      <c r="O105" s="49"/>
      <c r="P105" s="155">
        <f t="shared" si="1"/>
        <v>0</v>
      </c>
      <c r="Q105" s="155">
        <v>0</v>
      </c>
      <c r="R105" s="155">
        <f t="shared" si="2"/>
        <v>0</v>
      </c>
      <c r="S105" s="155">
        <v>0</v>
      </c>
      <c r="T105" s="156">
        <f t="shared" si="3"/>
        <v>0</v>
      </c>
      <c r="AR105" s="157" t="s">
        <v>196</v>
      </c>
      <c r="AT105" s="157" t="s">
        <v>191</v>
      </c>
      <c r="AU105" s="157" t="s">
        <v>85</v>
      </c>
      <c r="AY105" s="14" t="s">
        <v>189</v>
      </c>
      <c r="BE105" s="158">
        <f t="shared" si="4"/>
        <v>0</v>
      </c>
      <c r="BF105" s="158">
        <f t="shared" si="5"/>
        <v>0</v>
      </c>
      <c r="BG105" s="158">
        <f t="shared" si="6"/>
        <v>0</v>
      </c>
      <c r="BH105" s="158">
        <f t="shared" si="7"/>
        <v>0</v>
      </c>
      <c r="BI105" s="158">
        <f t="shared" si="8"/>
        <v>0</v>
      </c>
      <c r="BJ105" s="14" t="s">
        <v>79</v>
      </c>
      <c r="BK105" s="158">
        <f t="shared" si="9"/>
        <v>0</v>
      </c>
      <c r="BL105" s="14" t="s">
        <v>196</v>
      </c>
      <c r="BM105" s="157" t="s">
        <v>2425</v>
      </c>
    </row>
    <row r="106" spans="2:65" s="1" customFormat="1" ht="24" customHeight="1">
      <c r="B106" s="145"/>
      <c r="C106" s="146" t="s">
        <v>235</v>
      </c>
      <c r="D106" s="146" t="s">
        <v>191</v>
      </c>
      <c r="E106" s="147" t="s">
        <v>2426</v>
      </c>
      <c r="F106" s="148" t="s">
        <v>2427</v>
      </c>
      <c r="G106" s="149" t="s">
        <v>307</v>
      </c>
      <c r="H106" s="150">
        <v>4</v>
      </c>
      <c r="I106" s="151"/>
      <c r="J106" s="152">
        <f t="shared" si="0"/>
        <v>0</v>
      </c>
      <c r="K106" s="148" t="s">
        <v>195</v>
      </c>
      <c r="L106" s="29"/>
      <c r="M106" s="153" t="s">
        <v>3</v>
      </c>
      <c r="N106" s="154" t="s">
        <v>43</v>
      </c>
      <c r="O106" s="49"/>
      <c r="P106" s="155">
        <f t="shared" si="1"/>
        <v>0</v>
      </c>
      <c r="Q106" s="155">
        <v>0</v>
      </c>
      <c r="R106" s="155">
        <f t="shared" si="2"/>
        <v>0</v>
      </c>
      <c r="S106" s="155">
        <v>0</v>
      </c>
      <c r="T106" s="156">
        <f t="shared" si="3"/>
        <v>0</v>
      </c>
      <c r="AR106" s="157" t="s">
        <v>196</v>
      </c>
      <c r="AT106" s="157" t="s">
        <v>191</v>
      </c>
      <c r="AU106" s="157" t="s">
        <v>85</v>
      </c>
      <c r="AY106" s="14" t="s">
        <v>189</v>
      </c>
      <c r="BE106" s="158">
        <f t="shared" si="4"/>
        <v>0</v>
      </c>
      <c r="BF106" s="158">
        <f t="shared" si="5"/>
        <v>0</v>
      </c>
      <c r="BG106" s="158">
        <f t="shared" si="6"/>
        <v>0</v>
      </c>
      <c r="BH106" s="158">
        <f t="shared" si="7"/>
        <v>0</v>
      </c>
      <c r="BI106" s="158">
        <f t="shared" si="8"/>
        <v>0</v>
      </c>
      <c r="BJ106" s="14" t="s">
        <v>79</v>
      </c>
      <c r="BK106" s="158">
        <f t="shared" si="9"/>
        <v>0</v>
      </c>
      <c r="BL106" s="14" t="s">
        <v>196</v>
      </c>
      <c r="BM106" s="157" t="s">
        <v>2428</v>
      </c>
    </row>
    <row r="107" spans="2:65" s="1" customFormat="1" ht="24" customHeight="1">
      <c r="B107" s="145"/>
      <c r="C107" s="146" t="s">
        <v>1312</v>
      </c>
      <c r="D107" s="146" t="s">
        <v>191</v>
      </c>
      <c r="E107" s="147" t="s">
        <v>2429</v>
      </c>
      <c r="F107" s="148" t="s">
        <v>2430</v>
      </c>
      <c r="G107" s="149" t="s">
        <v>307</v>
      </c>
      <c r="H107" s="150">
        <v>4</v>
      </c>
      <c r="I107" s="151"/>
      <c r="J107" s="152">
        <f t="shared" si="0"/>
        <v>0</v>
      </c>
      <c r="K107" s="148" t="s">
        <v>195</v>
      </c>
      <c r="L107" s="29"/>
      <c r="M107" s="153" t="s">
        <v>3</v>
      </c>
      <c r="N107" s="154" t="s">
        <v>43</v>
      </c>
      <c r="O107" s="49"/>
      <c r="P107" s="155">
        <f t="shared" si="1"/>
        <v>0</v>
      </c>
      <c r="Q107" s="155">
        <v>0</v>
      </c>
      <c r="R107" s="155">
        <f t="shared" si="2"/>
        <v>0</v>
      </c>
      <c r="S107" s="155">
        <v>0</v>
      </c>
      <c r="T107" s="156">
        <f t="shared" si="3"/>
        <v>0</v>
      </c>
      <c r="AR107" s="157" t="s">
        <v>196</v>
      </c>
      <c r="AT107" s="157" t="s">
        <v>191</v>
      </c>
      <c r="AU107" s="157" t="s">
        <v>85</v>
      </c>
      <c r="AY107" s="14" t="s">
        <v>189</v>
      </c>
      <c r="BE107" s="158">
        <f t="shared" si="4"/>
        <v>0</v>
      </c>
      <c r="BF107" s="158">
        <f t="shared" si="5"/>
        <v>0</v>
      </c>
      <c r="BG107" s="158">
        <f t="shared" si="6"/>
        <v>0</v>
      </c>
      <c r="BH107" s="158">
        <f t="shared" si="7"/>
        <v>0</v>
      </c>
      <c r="BI107" s="158">
        <f t="shared" si="8"/>
        <v>0</v>
      </c>
      <c r="BJ107" s="14" t="s">
        <v>79</v>
      </c>
      <c r="BK107" s="158">
        <f t="shared" si="9"/>
        <v>0</v>
      </c>
      <c r="BL107" s="14" t="s">
        <v>196</v>
      </c>
      <c r="BM107" s="157" t="s">
        <v>2431</v>
      </c>
    </row>
    <row r="108" spans="2:65" s="1" customFormat="1" ht="24" customHeight="1">
      <c r="B108" s="145"/>
      <c r="C108" s="146" t="s">
        <v>243</v>
      </c>
      <c r="D108" s="146" t="s">
        <v>191</v>
      </c>
      <c r="E108" s="147" t="s">
        <v>2432</v>
      </c>
      <c r="F108" s="148" t="s">
        <v>2433</v>
      </c>
      <c r="G108" s="149" t="s">
        <v>307</v>
      </c>
      <c r="H108" s="150">
        <v>4</v>
      </c>
      <c r="I108" s="151"/>
      <c r="J108" s="152">
        <f t="shared" si="0"/>
        <v>0</v>
      </c>
      <c r="K108" s="148" t="s">
        <v>195</v>
      </c>
      <c r="L108" s="29"/>
      <c r="M108" s="153" t="s">
        <v>3</v>
      </c>
      <c r="N108" s="154" t="s">
        <v>43</v>
      </c>
      <c r="O108" s="49"/>
      <c r="P108" s="155">
        <f t="shared" si="1"/>
        <v>0</v>
      </c>
      <c r="Q108" s="155">
        <v>0</v>
      </c>
      <c r="R108" s="155">
        <f t="shared" si="2"/>
        <v>0</v>
      </c>
      <c r="S108" s="155">
        <v>0</v>
      </c>
      <c r="T108" s="156">
        <f t="shared" si="3"/>
        <v>0</v>
      </c>
      <c r="AR108" s="157" t="s">
        <v>196</v>
      </c>
      <c r="AT108" s="157" t="s">
        <v>191</v>
      </c>
      <c r="AU108" s="157" t="s">
        <v>85</v>
      </c>
      <c r="AY108" s="14" t="s">
        <v>189</v>
      </c>
      <c r="BE108" s="158">
        <f t="shared" si="4"/>
        <v>0</v>
      </c>
      <c r="BF108" s="158">
        <f t="shared" si="5"/>
        <v>0</v>
      </c>
      <c r="BG108" s="158">
        <f t="shared" si="6"/>
        <v>0</v>
      </c>
      <c r="BH108" s="158">
        <f t="shared" si="7"/>
        <v>0</v>
      </c>
      <c r="BI108" s="158">
        <f t="shared" si="8"/>
        <v>0</v>
      </c>
      <c r="BJ108" s="14" t="s">
        <v>79</v>
      </c>
      <c r="BK108" s="158">
        <f t="shared" si="9"/>
        <v>0</v>
      </c>
      <c r="BL108" s="14" t="s">
        <v>196</v>
      </c>
      <c r="BM108" s="157" t="s">
        <v>2434</v>
      </c>
    </row>
    <row r="109" spans="2:65" s="1" customFormat="1" ht="24" customHeight="1">
      <c r="B109" s="145"/>
      <c r="C109" s="146" t="s">
        <v>247</v>
      </c>
      <c r="D109" s="146" t="s">
        <v>191</v>
      </c>
      <c r="E109" s="147" t="s">
        <v>213</v>
      </c>
      <c r="F109" s="148" t="s">
        <v>214</v>
      </c>
      <c r="G109" s="149" t="s">
        <v>194</v>
      </c>
      <c r="H109" s="150">
        <v>374</v>
      </c>
      <c r="I109" s="151"/>
      <c r="J109" s="152">
        <f t="shared" si="0"/>
        <v>0</v>
      </c>
      <c r="K109" s="148" t="s">
        <v>195</v>
      </c>
      <c r="L109" s="29"/>
      <c r="M109" s="153" t="s">
        <v>3</v>
      </c>
      <c r="N109" s="154" t="s">
        <v>43</v>
      </c>
      <c r="O109" s="49"/>
      <c r="P109" s="155">
        <f t="shared" si="1"/>
        <v>0</v>
      </c>
      <c r="Q109" s="155">
        <v>0</v>
      </c>
      <c r="R109" s="155">
        <f t="shared" si="2"/>
        <v>0</v>
      </c>
      <c r="S109" s="155">
        <v>0</v>
      </c>
      <c r="T109" s="156">
        <f t="shared" si="3"/>
        <v>0</v>
      </c>
      <c r="AR109" s="157" t="s">
        <v>196</v>
      </c>
      <c r="AT109" s="157" t="s">
        <v>191</v>
      </c>
      <c r="AU109" s="157" t="s">
        <v>85</v>
      </c>
      <c r="AY109" s="14" t="s">
        <v>189</v>
      </c>
      <c r="BE109" s="158">
        <f t="shared" si="4"/>
        <v>0</v>
      </c>
      <c r="BF109" s="158">
        <f t="shared" si="5"/>
        <v>0</v>
      </c>
      <c r="BG109" s="158">
        <f t="shared" si="6"/>
        <v>0</v>
      </c>
      <c r="BH109" s="158">
        <f t="shared" si="7"/>
        <v>0</v>
      </c>
      <c r="BI109" s="158">
        <f t="shared" si="8"/>
        <v>0</v>
      </c>
      <c r="BJ109" s="14" t="s">
        <v>79</v>
      </c>
      <c r="BK109" s="158">
        <f t="shared" si="9"/>
        <v>0</v>
      </c>
      <c r="BL109" s="14" t="s">
        <v>196</v>
      </c>
      <c r="BM109" s="157" t="s">
        <v>2435</v>
      </c>
    </row>
    <row r="110" spans="2:65" s="1" customFormat="1" ht="24" customHeight="1">
      <c r="B110" s="145"/>
      <c r="C110" s="146" t="s">
        <v>9</v>
      </c>
      <c r="D110" s="146" t="s">
        <v>191</v>
      </c>
      <c r="E110" s="147" t="s">
        <v>217</v>
      </c>
      <c r="F110" s="148" t="s">
        <v>218</v>
      </c>
      <c r="G110" s="149" t="s">
        <v>194</v>
      </c>
      <c r="H110" s="150">
        <v>188.2</v>
      </c>
      <c r="I110" s="151"/>
      <c r="J110" s="152">
        <f t="shared" si="0"/>
        <v>0</v>
      </c>
      <c r="K110" s="148" t="s">
        <v>195</v>
      </c>
      <c r="L110" s="29"/>
      <c r="M110" s="153" t="s">
        <v>3</v>
      </c>
      <c r="N110" s="154" t="s">
        <v>43</v>
      </c>
      <c r="O110" s="49"/>
      <c r="P110" s="155">
        <f t="shared" si="1"/>
        <v>0</v>
      </c>
      <c r="Q110" s="155">
        <v>0</v>
      </c>
      <c r="R110" s="155">
        <f t="shared" si="2"/>
        <v>0</v>
      </c>
      <c r="S110" s="155">
        <v>0</v>
      </c>
      <c r="T110" s="156">
        <f t="shared" si="3"/>
        <v>0</v>
      </c>
      <c r="AR110" s="157" t="s">
        <v>196</v>
      </c>
      <c r="AT110" s="157" t="s">
        <v>191</v>
      </c>
      <c r="AU110" s="157" t="s">
        <v>85</v>
      </c>
      <c r="AY110" s="14" t="s">
        <v>189</v>
      </c>
      <c r="BE110" s="158">
        <f t="shared" si="4"/>
        <v>0</v>
      </c>
      <c r="BF110" s="158">
        <f t="shared" si="5"/>
        <v>0</v>
      </c>
      <c r="BG110" s="158">
        <f t="shared" si="6"/>
        <v>0</v>
      </c>
      <c r="BH110" s="158">
        <f t="shared" si="7"/>
        <v>0</v>
      </c>
      <c r="BI110" s="158">
        <f t="shared" si="8"/>
        <v>0</v>
      </c>
      <c r="BJ110" s="14" t="s">
        <v>79</v>
      </c>
      <c r="BK110" s="158">
        <f t="shared" si="9"/>
        <v>0</v>
      </c>
      <c r="BL110" s="14" t="s">
        <v>196</v>
      </c>
      <c r="BM110" s="157" t="s">
        <v>2436</v>
      </c>
    </row>
    <row r="111" spans="2:65" s="1" customFormat="1" ht="24" customHeight="1">
      <c r="B111" s="145"/>
      <c r="C111" s="146" t="s">
        <v>254</v>
      </c>
      <c r="D111" s="146" t="s">
        <v>191</v>
      </c>
      <c r="E111" s="147" t="s">
        <v>2437</v>
      </c>
      <c r="F111" s="148" t="s">
        <v>2438</v>
      </c>
      <c r="G111" s="149" t="s">
        <v>233</v>
      </c>
      <c r="H111" s="150">
        <v>941</v>
      </c>
      <c r="I111" s="151"/>
      <c r="J111" s="152">
        <f t="shared" si="0"/>
        <v>0</v>
      </c>
      <c r="K111" s="148" t="s">
        <v>195</v>
      </c>
      <c r="L111" s="29"/>
      <c r="M111" s="153" t="s">
        <v>3</v>
      </c>
      <c r="N111" s="154" t="s">
        <v>43</v>
      </c>
      <c r="O111" s="49"/>
      <c r="P111" s="155">
        <f t="shared" si="1"/>
        <v>0</v>
      </c>
      <c r="Q111" s="155">
        <v>0</v>
      </c>
      <c r="R111" s="155">
        <f t="shared" si="2"/>
        <v>0</v>
      </c>
      <c r="S111" s="155">
        <v>0</v>
      </c>
      <c r="T111" s="156">
        <f t="shared" si="3"/>
        <v>0</v>
      </c>
      <c r="AR111" s="157" t="s">
        <v>196</v>
      </c>
      <c r="AT111" s="157" t="s">
        <v>191</v>
      </c>
      <c r="AU111" s="157" t="s">
        <v>85</v>
      </c>
      <c r="AY111" s="14" t="s">
        <v>189</v>
      </c>
      <c r="BE111" s="158">
        <f t="shared" si="4"/>
        <v>0</v>
      </c>
      <c r="BF111" s="158">
        <f t="shared" si="5"/>
        <v>0</v>
      </c>
      <c r="BG111" s="158">
        <f t="shared" si="6"/>
        <v>0</v>
      </c>
      <c r="BH111" s="158">
        <f t="shared" si="7"/>
        <v>0</v>
      </c>
      <c r="BI111" s="158">
        <f t="shared" si="8"/>
        <v>0</v>
      </c>
      <c r="BJ111" s="14" t="s">
        <v>79</v>
      </c>
      <c r="BK111" s="158">
        <f t="shared" si="9"/>
        <v>0</v>
      </c>
      <c r="BL111" s="14" t="s">
        <v>196</v>
      </c>
      <c r="BM111" s="157" t="s">
        <v>2439</v>
      </c>
    </row>
    <row r="112" spans="2:65" s="1" customFormat="1" ht="16.5" customHeight="1">
      <c r="B112" s="145"/>
      <c r="C112" s="146" t="s">
        <v>1330</v>
      </c>
      <c r="D112" s="146" t="s">
        <v>191</v>
      </c>
      <c r="E112" s="147" t="s">
        <v>2440</v>
      </c>
      <c r="F112" s="148" t="s">
        <v>2441</v>
      </c>
      <c r="G112" s="149" t="s">
        <v>307</v>
      </c>
      <c r="H112" s="150">
        <v>7</v>
      </c>
      <c r="I112" s="151"/>
      <c r="J112" s="152">
        <f t="shared" si="0"/>
        <v>0</v>
      </c>
      <c r="K112" s="148" t="s">
        <v>195</v>
      </c>
      <c r="L112" s="29"/>
      <c r="M112" s="153" t="s">
        <v>3</v>
      </c>
      <c r="N112" s="154" t="s">
        <v>43</v>
      </c>
      <c r="O112" s="49"/>
      <c r="P112" s="155">
        <f t="shared" si="1"/>
        <v>0</v>
      </c>
      <c r="Q112" s="155">
        <v>0</v>
      </c>
      <c r="R112" s="155">
        <f t="shared" si="2"/>
        <v>0</v>
      </c>
      <c r="S112" s="155">
        <v>0</v>
      </c>
      <c r="T112" s="156">
        <f t="shared" si="3"/>
        <v>0</v>
      </c>
      <c r="AR112" s="157" t="s">
        <v>196</v>
      </c>
      <c r="AT112" s="157" t="s">
        <v>191</v>
      </c>
      <c r="AU112" s="157" t="s">
        <v>85</v>
      </c>
      <c r="AY112" s="14" t="s">
        <v>189</v>
      </c>
      <c r="BE112" s="158">
        <f t="shared" si="4"/>
        <v>0</v>
      </c>
      <c r="BF112" s="158">
        <f t="shared" si="5"/>
        <v>0</v>
      </c>
      <c r="BG112" s="158">
        <f t="shared" si="6"/>
        <v>0</v>
      </c>
      <c r="BH112" s="158">
        <f t="shared" si="7"/>
        <v>0</v>
      </c>
      <c r="BI112" s="158">
        <f t="shared" si="8"/>
        <v>0</v>
      </c>
      <c r="BJ112" s="14" t="s">
        <v>79</v>
      </c>
      <c r="BK112" s="158">
        <f t="shared" si="9"/>
        <v>0</v>
      </c>
      <c r="BL112" s="14" t="s">
        <v>196</v>
      </c>
      <c r="BM112" s="157" t="s">
        <v>2442</v>
      </c>
    </row>
    <row r="113" spans="2:65" s="1" customFormat="1" ht="24" customHeight="1">
      <c r="B113" s="145"/>
      <c r="C113" s="146" t="s">
        <v>264</v>
      </c>
      <c r="D113" s="146" t="s">
        <v>191</v>
      </c>
      <c r="E113" s="147" t="s">
        <v>2443</v>
      </c>
      <c r="F113" s="148" t="s">
        <v>2444</v>
      </c>
      <c r="G113" s="149" t="s">
        <v>307</v>
      </c>
      <c r="H113" s="150">
        <v>7</v>
      </c>
      <c r="I113" s="151"/>
      <c r="J113" s="152">
        <f t="shared" si="0"/>
        <v>0</v>
      </c>
      <c r="K113" s="148" t="s">
        <v>195</v>
      </c>
      <c r="L113" s="29"/>
      <c r="M113" s="153" t="s">
        <v>3</v>
      </c>
      <c r="N113" s="154" t="s">
        <v>43</v>
      </c>
      <c r="O113" s="49"/>
      <c r="P113" s="155">
        <f t="shared" si="1"/>
        <v>0</v>
      </c>
      <c r="Q113" s="155">
        <v>0</v>
      </c>
      <c r="R113" s="155">
        <f t="shared" si="2"/>
        <v>0</v>
      </c>
      <c r="S113" s="155">
        <v>0</v>
      </c>
      <c r="T113" s="156">
        <f t="shared" si="3"/>
        <v>0</v>
      </c>
      <c r="AR113" s="157" t="s">
        <v>196</v>
      </c>
      <c r="AT113" s="157" t="s">
        <v>191</v>
      </c>
      <c r="AU113" s="157" t="s">
        <v>85</v>
      </c>
      <c r="AY113" s="14" t="s">
        <v>189</v>
      </c>
      <c r="BE113" s="158">
        <f t="shared" si="4"/>
        <v>0</v>
      </c>
      <c r="BF113" s="158">
        <f t="shared" si="5"/>
        <v>0</v>
      </c>
      <c r="BG113" s="158">
        <f t="shared" si="6"/>
        <v>0</v>
      </c>
      <c r="BH113" s="158">
        <f t="shared" si="7"/>
        <v>0</v>
      </c>
      <c r="BI113" s="158">
        <f t="shared" si="8"/>
        <v>0</v>
      </c>
      <c r="BJ113" s="14" t="s">
        <v>79</v>
      </c>
      <c r="BK113" s="158">
        <f t="shared" si="9"/>
        <v>0</v>
      </c>
      <c r="BL113" s="14" t="s">
        <v>196</v>
      </c>
      <c r="BM113" s="157" t="s">
        <v>2445</v>
      </c>
    </row>
    <row r="114" spans="2:65" s="1" customFormat="1" ht="16.5" customHeight="1">
      <c r="B114" s="145"/>
      <c r="C114" s="159" t="s">
        <v>1337</v>
      </c>
      <c r="D114" s="159" t="s">
        <v>255</v>
      </c>
      <c r="E114" s="160" t="s">
        <v>2446</v>
      </c>
      <c r="F114" s="161" t="s">
        <v>2447</v>
      </c>
      <c r="G114" s="162" t="s">
        <v>307</v>
      </c>
      <c r="H114" s="163">
        <v>7</v>
      </c>
      <c r="I114" s="164"/>
      <c r="J114" s="165">
        <f t="shared" si="0"/>
        <v>0</v>
      </c>
      <c r="K114" s="161" t="s">
        <v>195</v>
      </c>
      <c r="L114" s="166"/>
      <c r="M114" s="167" t="s">
        <v>3</v>
      </c>
      <c r="N114" s="168" t="s">
        <v>43</v>
      </c>
      <c r="O114" s="49"/>
      <c r="P114" s="155">
        <f t="shared" si="1"/>
        <v>0</v>
      </c>
      <c r="Q114" s="155">
        <v>0.04</v>
      </c>
      <c r="R114" s="155">
        <f t="shared" si="2"/>
        <v>0.28000000000000003</v>
      </c>
      <c r="S114" s="155">
        <v>0</v>
      </c>
      <c r="T114" s="156">
        <f t="shared" si="3"/>
        <v>0</v>
      </c>
      <c r="AR114" s="157" t="s">
        <v>220</v>
      </c>
      <c r="AT114" s="157" t="s">
        <v>255</v>
      </c>
      <c r="AU114" s="157" t="s">
        <v>85</v>
      </c>
      <c r="AY114" s="14" t="s">
        <v>189</v>
      </c>
      <c r="BE114" s="158">
        <f t="shared" si="4"/>
        <v>0</v>
      </c>
      <c r="BF114" s="158">
        <f t="shared" si="5"/>
        <v>0</v>
      </c>
      <c r="BG114" s="158">
        <f t="shared" si="6"/>
        <v>0</v>
      </c>
      <c r="BH114" s="158">
        <f t="shared" si="7"/>
        <v>0</v>
      </c>
      <c r="BI114" s="158">
        <f t="shared" si="8"/>
        <v>0</v>
      </c>
      <c r="BJ114" s="14" t="s">
        <v>79</v>
      </c>
      <c r="BK114" s="158">
        <f t="shared" si="9"/>
        <v>0</v>
      </c>
      <c r="BL114" s="14" t="s">
        <v>196</v>
      </c>
      <c r="BM114" s="157" t="s">
        <v>2448</v>
      </c>
    </row>
    <row r="115" spans="2:65" s="1" customFormat="1" ht="16.5" customHeight="1">
      <c r="B115" s="145"/>
      <c r="C115" s="146" t="s">
        <v>272</v>
      </c>
      <c r="D115" s="146" t="s">
        <v>191</v>
      </c>
      <c r="E115" s="147" t="s">
        <v>2449</v>
      </c>
      <c r="F115" s="148" t="s">
        <v>2450</v>
      </c>
      <c r="G115" s="149" t="s">
        <v>307</v>
      </c>
      <c r="H115" s="150">
        <v>7</v>
      </c>
      <c r="I115" s="151"/>
      <c r="J115" s="152">
        <f t="shared" si="0"/>
        <v>0</v>
      </c>
      <c r="K115" s="148" t="s">
        <v>195</v>
      </c>
      <c r="L115" s="29"/>
      <c r="M115" s="153" t="s">
        <v>3</v>
      </c>
      <c r="N115" s="154" t="s">
        <v>43</v>
      </c>
      <c r="O115" s="49"/>
      <c r="P115" s="155">
        <f t="shared" si="1"/>
        <v>0</v>
      </c>
      <c r="Q115" s="155">
        <v>5.0000000000000002E-5</v>
      </c>
      <c r="R115" s="155">
        <f t="shared" si="2"/>
        <v>3.5E-4</v>
      </c>
      <c r="S115" s="155">
        <v>0</v>
      </c>
      <c r="T115" s="156">
        <f t="shared" si="3"/>
        <v>0</v>
      </c>
      <c r="AR115" s="157" t="s">
        <v>196</v>
      </c>
      <c r="AT115" s="157" t="s">
        <v>191</v>
      </c>
      <c r="AU115" s="157" t="s">
        <v>85</v>
      </c>
      <c r="AY115" s="14" t="s">
        <v>189</v>
      </c>
      <c r="BE115" s="158">
        <f t="shared" si="4"/>
        <v>0</v>
      </c>
      <c r="BF115" s="158">
        <f t="shared" si="5"/>
        <v>0</v>
      </c>
      <c r="BG115" s="158">
        <f t="shared" si="6"/>
        <v>0</v>
      </c>
      <c r="BH115" s="158">
        <f t="shared" si="7"/>
        <v>0</v>
      </c>
      <c r="BI115" s="158">
        <f t="shared" si="8"/>
        <v>0</v>
      </c>
      <c r="BJ115" s="14" t="s">
        <v>79</v>
      </c>
      <c r="BK115" s="158">
        <f t="shared" si="9"/>
        <v>0</v>
      </c>
      <c r="BL115" s="14" t="s">
        <v>196</v>
      </c>
      <c r="BM115" s="157" t="s">
        <v>2451</v>
      </c>
    </row>
    <row r="116" spans="2:65" s="1" customFormat="1" ht="16.5" customHeight="1">
      <c r="B116" s="145"/>
      <c r="C116" s="159" t="s">
        <v>8</v>
      </c>
      <c r="D116" s="159" t="s">
        <v>255</v>
      </c>
      <c r="E116" s="160" t="s">
        <v>2452</v>
      </c>
      <c r="F116" s="161" t="s">
        <v>2453</v>
      </c>
      <c r="G116" s="162" t="s">
        <v>307</v>
      </c>
      <c r="H116" s="163">
        <v>21</v>
      </c>
      <c r="I116" s="164"/>
      <c r="J116" s="165">
        <f t="shared" si="0"/>
        <v>0</v>
      </c>
      <c r="K116" s="161" t="s">
        <v>195</v>
      </c>
      <c r="L116" s="166"/>
      <c r="M116" s="167" t="s">
        <v>3</v>
      </c>
      <c r="N116" s="168" t="s">
        <v>43</v>
      </c>
      <c r="O116" s="49"/>
      <c r="P116" s="155">
        <f t="shared" si="1"/>
        <v>0</v>
      </c>
      <c r="Q116" s="155">
        <v>4.7200000000000002E-3</v>
      </c>
      <c r="R116" s="155">
        <f t="shared" si="2"/>
        <v>9.912E-2</v>
      </c>
      <c r="S116" s="155">
        <v>0</v>
      </c>
      <c r="T116" s="156">
        <f t="shared" si="3"/>
        <v>0</v>
      </c>
      <c r="AR116" s="157" t="s">
        <v>220</v>
      </c>
      <c r="AT116" s="157" t="s">
        <v>255</v>
      </c>
      <c r="AU116" s="157" t="s">
        <v>85</v>
      </c>
      <c r="AY116" s="14" t="s">
        <v>189</v>
      </c>
      <c r="BE116" s="158">
        <f t="shared" si="4"/>
        <v>0</v>
      </c>
      <c r="BF116" s="158">
        <f t="shared" si="5"/>
        <v>0</v>
      </c>
      <c r="BG116" s="158">
        <f t="shared" si="6"/>
        <v>0</v>
      </c>
      <c r="BH116" s="158">
        <f t="shared" si="7"/>
        <v>0</v>
      </c>
      <c r="BI116" s="158">
        <f t="shared" si="8"/>
        <v>0</v>
      </c>
      <c r="BJ116" s="14" t="s">
        <v>79</v>
      </c>
      <c r="BK116" s="158">
        <f t="shared" si="9"/>
        <v>0</v>
      </c>
      <c r="BL116" s="14" t="s">
        <v>196</v>
      </c>
      <c r="BM116" s="157" t="s">
        <v>2454</v>
      </c>
    </row>
    <row r="117" spans="2:65" s="1" customFormat="1" ht="24" customHeight="1">
      <c r="B117" s="145"/>
      <c r="C117" s="146" t="s">
        <v>280</v>
      </c>
      <c r="D117" s="146" t="s">
        <v>191</v>
      </c>
      <c r="E117" s="147" t="s">
        <v>2455</v>
      </c>
      <c r="F117" s="148" t="s">
        <v>2456</v>
      </c>
      <c r="G117" s="149" t="s">
        <v>223</v>
      </c>
      <c r="H117" s="150">
        <v>1</v>
      </c>
      <c r="I117" s="151"/>
      <c r="J117" s="152">
        <f t="shared" si="0"/>
        <v>0</v>
      </c>
      <c r="K117" s="148" t="s">
        <v>195</v>
      </c>
      <c r="L117" s="29"/>
      <c r="M117" s="153" t="s">
        <v>3</v>
      </c>
      <c r="N117" s="154" t="s">
        <v>43</v>
      </c>
      <c r="O117" s="49"/>
      <c r="P117" s="155">
        <f t="shared" si="1"/>
        <v>0</v>
      </c>
      <c r="Q117" s="155">
        <v>0</v>
      </c>
      <c r="R117" s="155">
        <f t="shared" si="2"/>
        <v>0</v>
      </c>
      <c r="S117" s="155">
        <v>0</v>
      </c>
      <c r="T117" s="156">
        <f t="shared" si="3"/>
        <v>0</v>
      </c>
      <c r="AR117" s="157" t="s">
        <v>196</v>
      </c>
      <c r="AT117" s="157" t="s">
        <v>191</v>
      </c>
      <c r="AU117" s="157" t="s">
        <v>85</v>
      </c>
      <c r="AY117" s="14" t="s">
        <v>189</v>
      </c>
      <c r="BE117" s="158">
        <f t="shared" si="4"/>
        <v>0</v>
      </c>
      <c r="BF117" s="158">
        <f t="shared" si="5"/>
        <v>0</v>
      </c>
      <c r="BG117" s="158">
        <f t="shared" si="6"/>
        <v>0</v>
      </c>
      <c r="BH117" s="158">
        <f t="shared" si="7"/>
        <v>0</v>
      </c>
      <c r="BI117" s="158">
        <f t="shared" si="8"/>
        <v>0</v>
      </c>
      <c r="BJ117" s="14" t="s">
        <v>79</v>
      </c>
      <c r="BK117" s="158">
        <f t="shared" si="9"/>
        <v>0</v>
      </c>
      <c r="BL117" s="14" t="s">
        <v>196</v>
      </c>
      <c r="BM117" s="157" t="s">
        <v>2457</v>
      </c>
    </row>
    <row r="118" spans="2:65" s="1" customFormat="1" ht="24" customHeight="1">
      <c r="B118" s="145"/>
      <c r="C118" s="146" t="s">
        <v>284</v>
      </c>
      <c r="D118" s="146" t="s">
        <v>191</v>
      </c>
      <c r="E118" s="147" t="s">
        <v>221</v>
      </c>
      <c r="F118" s="148" t="s">
        <v>222</v>
      </c>
      <c r="G118" s="149" t="s">
        <v>223</v>
      </c>
      <c r="H118" s="150">
        <v>680.27</v>
      </c>
      <c r="I118" s="151"/>
      <c r="J118" s="152">
        <f t="shared" si="0"/>
        <v>0</v>
      </c>
      <c r="K118" s="148" t="s">
        <v>195</v>
      </c>
      <c r="L118" s="29"/>
      <c r="M118" s="153" t="s">
        <v>3</v>
      </c>
      <c r="N118" s="154" t="s">
        <v>43</v>
      </c>
      <c r="O118" s="49"/>
      <c r="P118" s="155">
        <f t="shared" si="1"/>
        <v>0</v>
      </c>
      <c r="Q118" s="155">
        <v>0</v>
      </c>
      <c r="R118" s="155">
        <f t="shared" si="2"/>
        <v>0</v>
      </c>
      <c r="S118" s="155">
        <v>0</v>
      </c>
      <c r="T118" s="156">
        <f t="shared" si="3"/>
        <v>0</v>
      </c>
      <c r="AR118" s="157" t="s">
        <v>196</v>
      </c>
      <c r="AT118" s="157" t="s">
        <v>191</v>
      </c>
      <c r="AU118" s="157" t="s">
        <v>85</v>
      </c>
      <c r="AY118" s="14" t="s">
        <v>189</v>
      </c>
      <c r="BE118" s="158">
        <f t="shared" si="4"/>
        <v>0</v>
      </c>
      <c r="BF118" s="158">
        <f t="shared" si="5"/>
        <v>0</v>
      </c>
      <c r="BG118" s="158">
        <f t="shared" si="6"/>
        <v>0</v>
      </c>
      <c r="BH118" s="158">
        <f t="shared" si="7"/>
        <v>0</v>
      </c>
      <c r="BI118" s="158">
        <f t="shared" si="8"/>
        <v>0</v>
      </c>
      <c r="BJ118" s="14" t="s">
        <v>79</v>
      </c>
      <c r="BK118" s="158">
        <f t="shared" si="9"/>
        <v>0</v>
      </c>
      <c r="BL118" s="14" t="s">
        <v>196</v>
      </c>
      <c r="BM118" s="157" t="s">
        <v>2458</v>
      </c>
    </row>
    <row r="119" spans="2:65" s="1" customFormat="1" ht="24" customHeight="1">
      <c r="B119" s="145"/>
      <c r="C119" s="146" t="s">
        <v>288</v>
      </c>
      <c r="D119" s="146" t="s">
        <v>191</v>
      </c>
      <c r="E119" s="147" t="s">
        <v>1313</v>
      </c>
      <c r="F119" s="148" t="s">
        <v>1314</v>
      </c>
      <c r="G119" s="149" t="s">
        <v>223</v>
      </c>
      <c r="H119" s="150">
        <v>94.822000000000003</v>
      </c>
      <c r="I119" s="151"/>
      <c r="J119" s="152">
        <f t="shared" si="0"/>
        <v>0</v>
      </c>
      <c r="K119" s="148" t="s">
        <v>195</v>
      </c>
      <c r="L119" s="29"/>
      <c r="M119" s="153" t="s">
        <v>3</v>
      </c>
      <c r="N119" s="154" t="s">
        <v>43</v>
      </c>
      <c r="O119" s="49"/>
      <c r="P119" s="155">
        <f t="shared" si="1"/>
        <v>0</v>
      </c>
      <c r="Q119" s="155">
        <v>0</v>
      </c>
      <c r="R119" s="155">
        <f t="shared" si="2"/>
        <v>0</v>
      </c>
      <c r="S119" s="155">
        <v>0</v>
      </c>
      <c r="T119" s="156">
        <f t="shared" si="3"/>
        <v>0</v>
      </c>
      <c r="AR119" s="157" t="s">
        <v>196</v>
      </c>
      <c r="AT119" s="157" t="s">
        <v>191</v>
      </c>
      <c r="AU119" s="157" t="s">
        <v>85</v>
      </c>
      <c r="AY119" s="14" t="s">
        <v>189</v>
      </c>
      <c r="BE119" s="158">
        <f t="shared" si="4"/>
        <v>0</v>
      </c>
      <c r="BF119" s="158">
        <f t="shared" si="5"/>
        <v>0</v>
      </c>
      <c r="BG119" s="158">
        <f t="shared" si="6"/>
        <v>0</v>
      </c>
      <c r="BH119" s="158">
        <f t="shared" si="7"/>
        <v>0</v>
      </c>
      <c r="BI119" s="158">
        <f t="shared" si="8"/>
        <v>0</v>
      </c>
      <c r="BJ119" s="14" t="s">
        <v>79</v>
      </c>
      <c r="BK119" s="158">
        <f t="shared" si="9"/>
        <v>0</v>
      </c>
      <c r="BL119" s="14" t="s">
        <v>196</v>
      </c>
      <c r="BM119" s="157" t="s">
        <v>2459</v>
      </c>
    </row>
    <row r="120" spans="2:65" s="11" customFormat="1" ht="22.9" customHeight="1">
      <c r="B120" s="132"/>
      <c r="D120" s="133" t="s">
        <v>71</v>
      </c>
      <c r="E120" s="143" t="s">
        <v>201</v>
      </c>
      <c r="F120" s="143" t="s">
        <v>279</v>
      </c>
      <c r="I120" s="135"/>
      <c r="J120" s="144">
        <f>BK120</f>
        <v>0</v>
      </c>
      <c r="L120" s="132"/>
      <c r="M120" s="137"/>
      <c r="N120" s="138"/>
      <c r="O120" s="138"/>
      <c r="P120" s="139">
        <f>SUM(P121:P133)</f>
        <v>0</v>
      </c>
      <c r="Q120" s="138"/>
      <c r="R120" s="139">
        <f>SUM(R121:R133)</f>
        <v>3.9333399999999998</v>
      </c>
      <c r="S120" s="138"/>
      <c r="T120" s="140">
        <f>SUM(T121:T133)</f>
        <v>0</v>
      </c>
      <c r="AR120" s="133" t="s">
        <v>79</v>
      </c>
      <c r="AT120" s="141" t="s">
        <v>71</v>
      </c>
      <c r="AU120" s="141" t="s">
        <v>79</v>
      </c>
      <c r="AY120" s="133" t="s">
        <v>189</v>
      </c>
      <c r="BK120" s="142">
        <f>SUM(BK121:BK133)</f>
        <v>0</v>
      </c>
    </row>
    <row r="121" spans="2:65" s="1" customFormat="1" ht="24" customHeight="1">
      <c r="B121" s="145"/>
      <c r="C121" s="146" t="s">
        <v>292</v>
      </c>
      <c r="D121" s="146" t="s">
        <v>191</v>
      </c>
      <c r="E121" s="147" t="s">
        <v>2460</v>
      </c>
      <c r="F121" s="148" t="s">
        <v>2461</v>
      </c>
      <c r="G121" s="149" t="s">
        <v>307</v>
      </c>
      <c r="H121" s="150">
        <v>11</v>
      </c>
      <c r="I121" s="151"/>
      <c r="J121" s="152">
        <f t="shared" ref="J121:J133" si="10">ROUND(I121*H121,2)</f>
        <v>0</v>
      </c>
      <c r="K121" s="148" t="s">
        <v>195</v>
      </c>
      <c r="L121" s="29"/>
      <c r="M121" s="153" t="s">
        <v>3</v>
      </c>
      <c r="N121" s="154" t="s">
        <v>43</v>
      </c>
      <c r="O121" s="49"/>
      <c r="P121" s="155">
        <f t="shared" ref="P121:P133" si="11">O121*H121</f>
        <v>0</v>
      </c>
      <c r="Q121" s="155">
        <v>0.17488999999999999</v>
      </c>
      <c r="R121" s="155">
        <f t="shared" ref="R121:R133" si="12">Q121*H121</f>
        <v>1.9237899999999999</v>
      </c>
      <c r="S121" s="155">
        <v>0</v>
      </c>
      <c r="T121" s="156">
        <f t="shared" ref="T121:T133" si="13">S121*H121</f>
        <v>0</v>
      </c>
      <c r="AR121" s="157" t="s">
        <v>196</v>
      </c>
      <c r="AT121" s="157" t="s">
        <v>191</v>
      </c>
      <c r="AU121" s="157" t="s">
        <v>85</v>
      </c>
      <c r="AY121" s="14" t="s">
        <v>189</v>
      </c>
      <c r="BE121" s="158">
        <f t="shared" ref="BE121:BE133" si="14">IF(N121="základní",J121,0)</f>
        <v>0</v>
      </c>
      <c r="BF121" s="158">
        <f t="shared" ref="BF121:BF133" si="15">IF(N121="snížená",J121,0)</f>
        <v>0</v>
      </c>
      <c r="BG121" s="158">
        <f t="shared" ref="BG121:BG133" si="16">IF(N121="zákl. přenesená",J121,0)</f>
        <v>0</v>
      </c>
      <c r="BH121" s="158">
        <f t="shared" ref="BH121:BH133" si="17">IF(N121="sníž. přenesená",J121,0)</f>
        <v>0</v>
      </c>
      <c r="BI121" s="158">
        <f t="shared" ref="BI121:BI133" si="18">IF(N121="nulová",J121,0)</f>
        <v>0</v>
      </c>
      <c r="BJ121" s="14" t="s">
        <v>79</v>
      </c>
      <c r="BK121" s="158">
        <f t="shared" ref="BK121:BK133" si="19">ROUND(I121*H121,2)</f>
        <v>0</v>
      </c>
      <c r="BL121" s="14" t="s">
        <v>196</v>
      </c>
      <c r="BM121" s="157" t="s">
        <v>2462</v>
      </c>
    </row>
    <row r="122" spans="2:65" s="1" customFormat="1" ht="16.5" customHeight="1">
      <c r="B122" s="145"/>
      <c r="C122" s="159" t="s">
        <v>296</v>
      </c>
      <c r="D122" s="159" t="s">
        <v>255</v>
      </c>
      <c r="E122" s="160" t="s">
        <v>2463</v>
      </c>
      <c r="F122" s="161" t="s">
        <v>2464</v>
      </c>
      <c r="G122" s="162" t="s">
        <v>194</v>
      </c>
      <c r="H122" s="163">
        <v>0.84</v>
      </c>
      <c r="I122" s="164"/>
      <c r="J122" s="165">
        <f t="shared" si="10"/>
        <v>0</v>
      </c>
      <c r="K122" s="161" t="s">
        <v>195</v>
      </c>
      <c r="L122" s="166"/>
      <c r="M122" s="167" t="s">
        <v>3</v>
      </c>
      <c r="N122" s="168" t="s">
        <v>43</v>
      </c>
      <c r="O122" s="49"/>
      <c r="P122" s="155">
        <f t="shared" si="11"/>
        <v>0</v>
      </c>
      <c r="Q122" s="155">
        <v>2.234</v>
      </c>
      <c r="R122" s="155">
        <f t="shared" si="12"/>
        <v>1.87656</v>
      </c>
      <c r="S122" s="155">
        <v>0</v>
      </c>
      <c r="T122" s="156">
        <f t="shared" si="13"/>
        <v>0</v>
      </c>
      <c r="AR122" s="157" t="s">
        <v>220</v>
      </c>
      <c r="AT122" s="157" t="s">
        <v>255</v>
      </c>
      <c r="AU122" s="157" t="s">
        <v>85</v>
      </c>
      <c r="AY122" s="14" t="s">
        <v>189</v>
      </c>
      <c r="BE122" s="158">
        <f t="shared" si="14"/>
        <v>0</v>
      </c>
      <c r="BF122" s="158">
        <f t="shared" si="15"/>
        <v>0</v>
      </c>
      <c r="BG122" s="158">
        <f t="shared" si="16"/>
        <v>0</v>
      </c>
      <c r="BH122" s="158">
        <f t="shared" si="17"/>
        <v>0</v>
      </c>
      <c r="BI122" s="158">
        <f t="shared" si="18"/>
        <v>0</v>
      </c>
      <c r="BJ122" s="14" t="s">
        <v>79</v>
      </c>
      <c r="BK122" s="158">
        <f t="shared" si="19"/>
        <v>0</v>
      </c>
      <c r="BL122" s="14" t="s">
        <v>196</v>
      </c>
      <c r="BM122" s="157" t="s">
        <v>2465</v>
      </c>
    </row>
    <row r="123" spans="2:65" s="1" customFormat="1" ht="16.5" customHeight="1">
      <c r="B123" s="145"/>
      <c r="C123" s="159" t="s">
        <v>300</v>
      </c>
      <c r="D123" s="159" t="s">
        <v>255</v>
      </c>
      <c r="E123" s="160" t="s">
        <v>2466</v>
      </c>
      <c r="F123" s="161" t="s">
        <v>2467</v>
      </c>
      <c r="G123" s="162" t="s">
        <v>307</v>
      </c>
      <c r="H123" s="163">
        <v>7</v>
      </c>
      <c r="I123" s="164"/>
      <c r="J123" s="165">
        <f t="shared" si="10"/>
        <v>0</v>
      </c>
      <c r="K123" s="161" t="s">
        <v>195</v>
      </c>
      <c r="L123" s="166"/>
      <c r="M123" s="167" t="s">
        <v>3</v>
      </c>
      <c r="N123" s="168" t="s">
        <v>43</v>
      </c>
      <c r="O123" s="49"/>
      <c r="P123" s="155">
        <f t="shared" si="11"/>
        <v>0</v>
      </c>
      <c r="Q123" s="155">
        <v>5.1999999999999998E-3</v>
      </c>
      <c r="R123" s="155">
        <f t="shared" si="12"/>
        <v>3.6400000000000002E-2</v>
      </c>
      <c r="S123" s="155">
        <v>0</v>
      </c>
      <c r="T123" s="156">
        <f t="shared" si="13"/>
        <v>0</v>
      </c>
      <c r="AR123" s="157" t="s">
        <v>220</v>
      </c>
      <c r="AT123" s="157" t="s">
        <v>255</v>
      </c>
      <c r="AU123" s="157" t="s">
        <v>85</v>
      </c>
      <c r="AY123" s="14" t="s">
        <v>189</v>
      </c>
      <c r="BE123" s="158">
        <f t="shared" si="14"/>
        <v>0</v>
      </c>
      <c r="BF123" s="158">
        <f t="shared" si="15"/>
        <v>0</v>
      </c>
      <c r="BG123" s="158">
        <f t="shared" si="16"/>
        <v>0</v>
      </c>
      <c r="BH123" s="158">
        <f t="shared" si="17"/>
        <v>0</v>
      </c>
      <c r="BI123" s="158">
        <f t="shared" si="18"/>
        <v>0</v>
      </c>
      <c r="BJ123" s="14" t="s">
        <v>79</v>
      </c>
      <c r="BK123" s="158">
        <f t="shared" si="19"/>
        <v>0</v>
      </c>
      <c r="BL123" s="14" t="s">
        <v>196</v>
      </c>
      <c r="BM123" s="157" t="s">
        <v>2468</v>
      </c>
    </row>
    <row r="124" spans="2:65" s="1" customFormat="1" ht="16.5" customHeight="1">
      <c r="B124" s="145"/>
      <c r="C124" s="159" t="s">
        <v>304</v>
      </c>
      <c r="D124" s="159" t="s">
        <v>255</v>
      </c>
      <c r="E124" s="160" t="s">
        <v>2469</v>
      </c>
      <c r="F124" s="161" t="s">
        <v>2470</v>
      </c>
      <c r="G124" s="162" t="s">
        <v>307</v>
      </c>
      <c r="H124" s="163">
        <v>7</v>
      </c>
      <c r="I124" s="164"/>
      <c r="J124" s="165">
        <f t="shared" si="10"/>
        <v>0</v>
      </c>
      <c r="K124" s="161" t="s">
        <v>195</v>
      </c>
      <c r="L124" s="166"/>
      <c r="M124" s="167" t="s">
        <v>3</v>
      </c>
      <c r="N124" s="168" t="s">
        <v>43</v>
      </c>
      <c r="O124" s="49"/>
      <c r="P124" s="155">
        <f t="shared" si="11"/>
        <v>0</v>
      </c>
      <c r="Q124" s="155">
        <v>1.0000000000000001E-5</v>
      </c>
      <c r="R124" s="155">
        <f t="shared" si="12"/>
        <v>7.0000000000000007E-5</v>
      </c>
      <c r="S124" s="155">
        <v>0</v>
      </c>
      <c r="T124" s="156">
        <f t="shared" si="13"/>
        <v>0</v>
      </c>
      <c r="AR124" s="157" t="s">
        <v>220</v>
      </c>
      <c r="AT124" s="157" t="s">
        <v>255</v>
      </c>
      <c r="AU124" s="157" t="s">
        <v>85</v>
      </c>
      <c r="AY124" s="14" t="s">
        <v>189</v>
      </c>
      <c r="BE124" s="158">
        <f t="shared" si="14"/>
        <v>0</v>
      </c>
      <c r="BF124" s="158">
        <f t="shared" si="15"/>
        <v>0</v>
      </c>
      <c r="BG124" s="158">
        <f t="shared" si="16"/>
        <v>0</v>
      </c>
      <c r="BH124" s="158">
        <f t="shared" si="17"/>
        <v>0</v>
      </c>
      <c r="BI124" s="158">
        <f t="shared" si="18"/>
        <v>0</v>
      </c>
      <c r="BJ124" s="14" t="s">
        <v>79</v>
      </c>
      <c r="BK124" s="158">
        <f t="shared" si="19"/>
        <v>0</v>
      </c>
      <c r="BL124" s="14" t="s">
        <v>196</v>
      </c>
      <c r="BM124" s="157" t="s">
        <v>2471</v>
      </c>
    </row>
    <row r="125" spans="2:65" s="1" customFormat="1" ht="16.5" customHeight="1">
      <c r="B125" s="145"/>
      <c r="C125" s="159" t="s">
        <v>309</v>
      </c>
      <c r="D125" s="159" t="s">
        <v>255</v>
      </c>
      <c r="E125" s="160" t="s">
        <v>2472</v>
      </c>
      <c r="F125" s="161" t="s">
        <v>2473</v>
      </c>
      <c r="G125" s="162" t="s">
        <v>307</v>
      </c>
      <c r="H125" s="163">
        <v>4</v>
      </c>
      <c r="I125" s="164"/>
      <c r="J125" s="165">
        <f t="shared" si="10"/>
        <v>0</v>
      </c>
      <c r="K125" s="161" t="s">
        <v>195</v>
      </c>
      <c r="L125" s="166"/>
      <c r="M125" s="167" t="s">
        <v>3</v>
      </c>
      <c r="N125" s="168" t="s">
        <v>43</v>
      </c>
      <c r="O125" s="49"/>
      <c r="P125" s="155">
        <f t="shared" si="11"/>
        <v>0</v>
      </c>
      <c r="Q125" s="155">
        <v>4.0000000000000001E-3</v>
      </c>
      <c r="R125" s="155">
        <f t="shared" si="12"/>
        <v>1.6E-2</v>
      </c>
      <c r="S125" s="155">
        <v>0</v>
      </c>
      <c r="T125" s="156">
        <f t="shared" si="13"/>
        <v>0</v>
      </c>
      <c r="AR125" s="157" t="s">
        <v>220</v>
      </c>
      <c r="AT125" s="157" t="s">
        <v>255</v>
      </c>
      <c r="AU125" s="157" t="s">
        <v>85</v>
      </c>
      <c r="AY125" s="14" t="s">
        <v>189</v>
      </c>
      <c r="BE125" s="158">
        <f t="shared" si="14"/>
        <v>0</v>
      </c>
      <c r="BF125" s="158">
        <f t="shared" si="15"/>
        <v>0</v>
      </c>
      <c r="BG125" s="158">
        <f t="shared" si="16"/>
        <v>0</v>
      </c>
      <c r="BH125" s="158">
        <f t="shared" si="17"/>
        <v>0</v>
      </c>
      <c r="BI125" s="158">
        <f t="shared" si="18"/>
        <v>0</v>
      </c>
      <c r="BJ125" s="14" t="s">
        <v>79</v>
      </c>
      <c r="BK125" s="158">
        <f t="shared" si="19"/>
        <v>0</v>
      </c>
      <c r="BL125" s="14" t="s">
        <v>196</v>
      </c>
      <c r="BM125" s="157" t="s">
        <v>2474</v>
      </c>
    </row>
    <row r="126" spans="2:65" s="1" customFormat="1" ht="16.5" customHeight="1">
      <c r="B126" s="145"/>
      <c r="C126" s="146" t="s">
        <v>313</v>
      </c>
      <c r="D126" s="146" t="s">
        <v>191</v>
      </c>
      <c r="E126" s="147" t="s">
        <v>2475</v>
      </c>
      <c r="F126" s="148" t="s">
        <v>2476</v>
      </c>
      <c r="G126" s="149" t="s">
        <v>258</v>
      </c>
      <c r="H126" s="150">
        <v>20</v>
      </c>
      <c r="I126" s="151"/>
      <c r="J126" s="152">
        <f t="shared" si="10"/>
        <v>0</v>
      </c>
      <c r="K126" s="148" t="s">
        <v>195</v>
      </c>
      <c r="L126" s="29"/>
      <c r="M126" s="153" t="s">
        <v>3</v>
      </c>
      <c r="N126" s="154" t="s">
        <v>43</v>
      </c>
      <c r="O126" s="49"/>
      <c r="P126" s="155">
        <f t="shared" si="11"/>
        <v>0</v>
      </c>
      <c r="Q126" s="155">
        <v>0</v>
      </c>
      <c r="R126" s="155">
        <f t="shared" si="12"/>
        <v>0</v>
      </c>
      <c r="S126" s="155">
        <v>0</v>
      </c>
      <c r="T126" s="156">
        <f t="shared" si="13"/>
        <v>0</v>
      </c>
      <c r="AR126" s="157" t="s">
        <v>196</v>
      </c>
      <c r="AT126" s="157" t="s">
        <v>191</v>
      </c>
      <c r="AU126" s="157" t="s">
        <v>85</v>
      </c>
      <c r="AY126" s="14" t="s">
        <v>189</v>
      </c>
      <c r="BE126" s="158">
        <f t="shared" si="14"/>
        <v>0</v>
      </c>
      <c r="BF126" s="158">
        <f t="shared" si="15"/>
        <v>0</v>
      </c>
      <c r="BG126" s="158">
        <f t="shared" si="16"/>
        <v>0</v>
      </c>
      <c r="BH126" s="158">
        <f t="shared" si="17"/>
        <v>0</v>
      </c>
      <c r="BI126" s="158">
        <f t="shared" si="18"/>
        <v>0</v>
      </c>
      <c r="BJ126" s="14" t="s">
        <v>79</v>
      </c>
      <c r="BK126" s="158">
        <f t="shared" si="19"/>
        <v>0</v>
      </c>
      <c r="BL126" s="14" t="s">
        <v>196</v>
      </c>
      <c r="BM126" s="157" t="s">
        <v>2477</v>
      </c>
    </row>
    <row r="127" spans="2:65" s="1" customFormat="1" ht="16.5" customHeight="1">
      <c r="B127" s="145"/>
      <c r="C127" s="159" t="s">
        <v>317</v>
      </c>
      <c r="D127" s="159" t="s">
        <v>255</v>
      </c>
      <c r="E127" s="160" t="s">
        <v>2478</v>
      </c>
      <c r="F127" s="161" t="s">
        <v>2479</v>
      </c>
      <c r="G127" s="162" t="s">
        <v>258</v>
      </c>
      <c r="H127" s="163">
        <v>25</v>
      </c>
      <c r="I127" s="164"/>
      <c r="J127" s="165">
        <f t="shared" si="10"/>
        <v>0</v>
      </c>
      <c r="K127" s="161" t="s">
        <v>195</v>
      </c>
      <c r="L127" s="166"/>
      <c r="M127" s="167" t="s">
        <v>3</v>
      </c>
      <c r="N127" s="168" t="s">
        <v>43</v>
      </c>
      <c r="O127" s="49"/>
      <c r="P127" s="155">
        <f t="shared" si="11"/>
        <v>0</v>
      </c>
      <c r="Q127" s="155">
        <v>1.1999999999999999E-3</v>
      </c>
      <c r="R127" s="155">
        <f t="shared" si="12"/>
        <v>0.03</v>
      </c>
      <c r="S127" s="155">
        <v>0</v>
      </c>
      <c r="T127" s="156">
        <f t="shared" si="13"/>
        <v>0</v>
      </c>
      <c r="AR127" s="157" t="s">
        <v>220</v>
      </c>
      <c r="AT127" s="157" t="s">
        <v>255</v>
      </c>
      <c r="AU127" s="157" t="s">
        <v>85</v>
      </c>
      <c r="AY127" s="14" t="s">
        <v>189</v>
      </c>
      <c r="BE127" s="158">
        <f t="shared" si="14"/>
        <v>0</v>
      </c>
      <c r="BF127" s="158">
        <f t="shared" si="15"/>
        <v>0</v>
      </c>
      <c r="BG127" s="158">
        <f t="shared" si="16"/>
        <v>0</v>
      </c>
      <c r="BH127" s="158">
        <f t="shared" si="17"/>
        <v>0</v>
      </c>
      <c r="BI127" s="158">
        <f t="shared" si="18"/>
        <v>0</v>
      </c>
      <c r="BJ127" s="14" t="s">
        <v>79</v>
      </c>
      <c r="BK127" s="158">
        <f t="shared" si="19"/>
        <v>0</v>
      </c>
      <c r="BL127" s="14" t="s">
        <v>196</v>
      </c>
      <c r="BM127" s="157" t="s">
        <v>2480</v>
      </c>
    </row>
    <row r="128" spans="2:65" s="1" customFormat="1" ht="16.5" customHeight="1">
      <c r="B128" s="145"/>
      <c r="C128" s="159" t="s">
        <v>321</v>
      </c>
      <c r="D128" s="159" t="s">
        <v>255</v>
      </c>
      <c r="E128" s="160" t="s">
        <v>2481</v>
      </c>
      <c r="F128" s="161" t="s">
        <v>2482</v>
      </c>
      <c r="G128" s="162" t="s">
        <v>681</v>
      </c>
      <c r="H128" s="163">
        <v>6</v>
      </c>
      <c r="I128" s="164"/>
      <c r="J128" s="165">
        <f t="shared" si="10"/>
        <v>0</v>
      </c>
      <c r="K128" s="161" t="s">
        <v>628</v>
      </c>
      <c r="L128" s="166"/>
      <c r="M128" s="167" t="s">
        <v>3</v>
      </c>
      <c r="N128" s="168" t="s">
        <v>43</v>
      </c>
      <c r="O128" s="49"/>
      <c r="P128" s="155">
        <f t="shared" si="11"/>
        <v>0</v>
      </c>
      <c r="Q128" s="155">
        <v>1.1999999999999999E-3</v>
      </c>
      <c r="R128" s="155">
        <f t="shared" si="12"/>
        <v>7.1999999999999998E-3</v>
      </c>
      <c r="S128" s="155">
        <v>0</v>
      </c>
      <c r="T128" s="156">
        <f t="shared" si="13"/>
        <v>0</v>
      </c>
      <c r="AR128" s="157" t="s">
        <v>220</v>
      </c>
      <c r="AT128" s="157" t="s">
        <v>255</v>
      </c>
      <c r="AU128" s="157" t="s">
        <v>85</v>
      </c>
      <c r="AY128" s="14" t="s">
        <v>189</v>
      </c>
      <c r="BE128" s="158">
        <f t="shared" si="14"/>
        <v>0</v>
      </c>
      <c r="BF128" s="158">
        <f t="shared" si="15"/>
        <v>0</v>
      </c>
      <c r="BG128" s="158">
        <f t="shared" si="16"/>
        <v>0</v>
      </c>
      <c r="BH128" s="158">
        <f t="shared" si="17"/>
        <v>0</v>
      </c>
      <c r="BI128" s="158">
        <f t="shared" si="18"/>
        <v>0</v>
      </c>
      <c r="BJ128" s="14" t="s">
        <v>79</v>
      </c>
      <c r="BK128" s="158">
        <f t="shared" si="19"/>
        <v>0</v>
      </c>
      <c r="BL128" s="14" t="s">
        <v>196</v>
      </c>
      <c r="BM128" s="157" t="s">
        <v>2483</v>
      </c>
    </row>
    <row r="129" spans="2:65" s="1" customFormat="1" ht="16.5" customHeight="1">
      <c r="B129" s="145"/>
      <c r="C129" s="159" t="s">
        <v>325</v>
      </c>
      <c r="D129" s="159" t="s">
        <v>255</v>
      </c>
      <c r="E129" s="160" t="s">
        <v>2484</v>
      </c>
      <c r="F129" s="161" t="s">
        <v>2485</v>
      </c>
      <c r="G129" s="162" t="s">
        <v>681</v>
      </c>
      <c r="H129" s="163">
        <v>33</v>
      </c>
      <c r="I129" s="164"/>
      <c r="J129" s="165">
        <f t="shared" si="10"/>
        <v>0</v>
      </c>
      <c r="K129" s="161" t="s">
        <v>628</v>
      </c>
      <c r="L129" s="166"/>
      <c r="M129" s="167" t="s">
        <v>3</v>
      </c>
      <c r="N129" s="168" t="s">
        <v>43</v>
      </c>
      <c r="O129" s="49"/>
      <c r="P129" s="155">
        <f t="shared" si="11"/>
        <v>0</v>
      </c>
      <c r="Q129" s="155">
        <v>1.1999999999999999E-3</v>
      </c>
      <c r="R129" s="155">
        <f t="shared" si="12"/>
        <v>3.9599999999999996E-2</v>
      </c>
      <c r="S129" s="155">
        <v>0</v>
      </c>
      <c r="T129" s="156">
        <f t="shared" si="13"/>
        <v>0</v>
      </c>
      <c r="AR129" s="157" t="s">
        <v>220</v>
      </c>
      <c r="AT129" s="157" t="s">
        <v>255</v>
      </c>
      <c r="AU129" s="157" t="s">
        <v>85</v>
      </c>
      <c r="AY129" s="14" t="s">
        <v>189</v>
      </c>
      <c r="BE129" s="158">
        <f t="shared" si="14"/>
        <v>0</v>
      </c>
      <c r="BF129" s="158">
        <f t="shared" si="15"/>
        <v>0</v>
      </c>
      <c r="BG129" s="158">
        <f t="shared" si="16"/>
        <v>0</v>
      </c>
      <c r="BH129" s="158">
        <f t="shared" si="17"/>
        <v>0</v>
      </c>
      <c r="BI129" s="158">
        <f t="shared" si="18"/>
        <v>0</v>
      </c>
      <c r="BJ129" s="14" t="s">
        <v>79</v>
      </c>
      <c r="BK129" s="158">
        <f t="shared" si="19"/>
        <v>0</v>
      </c>
      <c r="BL129" s="14" t="s">
        <v>196</v>
      </c>
      <c r="BM129" s="157" t="s">
        <v>2486</v>
      </c>
    </row>
    <row r="130" spans="2:65" s="1" customFormat="1" ht="16.5" customHeight="1">
      <c r="B130" s="145"/>
      <c r="C130" s="159" t="s">
        <v>329</v>
      </c>
      <c r="D130" s="159" t="s">
        <v>255</v>
      </c>
      <c r="E130" s="160" t="s">
        <v>2487</v>
      </c>
      <c r="F130" s="161" t="s">
        <v>2488</v>
      </c>
      <c r="G130" s="162" t="s">
        <v>258</v>
      </c>
      <c r="H130" s="163">
        <v>30</v>
      </c>
      <c r="I130" s="164"/>
      <c r="J130" s="165">
        <f t="shared" si="10"/>
        <v>0</v>
      </c>
      <c r="K130" s="161" t="s">
        <v>195</v>
      </c>
      <c r="L130" s="166"/>
      <c r="M130" s="167" t="s">
        <v>3</v>
      </c>
      <c r="N130" s="168" t="s">
        <v>43</v>
      </c>
      <c r="O130" s="49"/>
      <c r="P130" s="155">
        <f t="shared" si="11"/>
        <v>0</v>
      </c>
      <c r="Q130" s="155">
        <v>2.0000000000000002E-5</v>
      </c>
      <c r="R130" s="155">
        <f t="shared" si="12"/>
        <v>6.0000000000000006E-4</v>
      </c>
      <c r="S130" s="155">
        <v>0</v>
      </c>
      <c r="T130" s="156">
        <f t="shared" si="13"/>
        <v>0</v>
      </c>
      <c r="AR130" s="157" t="s">
        <v>220</v>
      </c>
      <c r="AT130" s="157" t="s">
        <v>255</v>
      </c>
      <c r="AU130" s="157" t="s">
        <v>85</v>
      </c>
      <c r="AY130" s="14" t="s">
        <v>189</v>
      </c>
      <c r="BE130" s="158">
        <f t="shared" si="14"/>
        <v>0</v>
      </c>
      <c r="BF130" s="158">
        <f t="shared" si="15"/>
        <v>0</v>
      </c>
      <c r="BG130" s="158">
        <f t="shared" si="16"/>
        <v>0</v>
      </c>
      <c r="BH130" s="158">
        <f t="shared" si="17"/>
        <v>0</v>
      </c>
      <c r="BI130" s="158">
        <f t="shared" si="18"/>
        <v>0</v>
      </c>
      <c r="BJ130" s="14" t="s">
        <v>79</v>
      </c>
      <c r="BK130" s="158">
        <f t="shared" si="19"/>
        <v>0</v>
      </c>
      <c r="BL130" s="14" t="s">
        <v>196</v>
      </c>
      <c r="BM130" s="157" t="s">
        <v>2489</v>
      </c>
    </row>
    <row r="131" spans="2:65" s="1" customFormat="1" ht="16.5" customHeight="1">
      <c r="B131" s="145"/>
      <c r="C131" s="146" t="s">
        <v>333</v>
      </c>
      <c r="D131" s="146" t="s">
        <v>191</v>
      </c>
      <c r="E131" s="147" t="s">
        <v>2490</v>
      </c>
      <c r="F131" s="148" t="s">
        <v>2491</v>
      </c>
      <c r="G131" s="149" t="s">
        <v>258</v>
      </c>
      <c r="H131" s="150">
        <v>60</v>
      </c>
      <c r="I131" s="151"/>
      <c r="J131" s="152">
        <f t="shared" si="10"/>
        <v>0</v>
      </c>
      <c r="K131" s="148" t="s">
        <v>195</v>
      </c>
      <c r="L131" s="29"/>
      <c r="M131" s="153" t="s">
        <v>3</v>
      </c>
      <c r="N131" s="154" t="s">
        <v>43</v>
      </c>
      <c r="O131" s="49"/>
      <c r="P131" s="155">
        <f t="shared" si="11"/>
        <v>0</v>
      </c>
      <c r="Q131" s="155">
        <v>0</v>
      </c>
      <c r="R131" s="155">
        <f t="shared" si="12"/>
        <v>0</v>
      </c>
      <c r="S131" s="155">
        <v>0</v>
      </c>
      <c r="T131" s="156">
        <f t="shared" si="13"/>
        <v>0</v>
      </c>
      <c r="AR131" s="157" t="s">
        <v>196</v>
      </c>
      <c r="AT131" s="157" t="s">
        <v>191</v>
      </c>
      <c r="AU131" s="157" t="s">
        <v>85</v>
      </c>
      <c r="AY131" s="14" t="s">
        <v>189</v>
      </c>
      <c r="BE131" s="158">
        <f t="shared" si="14"/>
        <v>0</v>
      </c>
      <c r="BF131" s="158">
        <f t="shared" si="15"/>
        <v>0</v>
      </c>
      <c r="BG131" s="158">
        <f t="shared" si="16"/>
        <v>0</v>
      </c>
      <c r="BH131" s="158">
        <f t="shared" si="17"/>
        <v>0</v>
      </c>
      <c r="BI131" s="158">
        <f t="shared" si="18"/>
        <v>0</v>
      </c>
      <c r="BJ131" s="14" t="s">
        <v>79</v>
      </c>
      <c r="BK131" s="158">
        <f t="shared" si="19"/>
        <v>0</v>
      </c>
      <c r="BL131" s="14" t="s">
        <v>196</v>
      </c>
      <c r="BM131" s="157" t="s">
        <v>2492</v>
      </c>
    </row>
    <row r="132" spans="2:65" s="1" customFormat="1" ht="16.5" customHeight="1">
      <c r="B132" s="145"/>
      <c r="C132" s="159" t="s">
        <v>337</v>
      </c>
      <c r="D132" s="159" t="s">
        <v>255</v>
      </c>
      <c r="E132" s="160" t="s">
        <v>2493</v>
      </c>
      <c r="F132" s="161" t="s">
        <v>2494</v>
      </c>
      <c r="G132" s="162" t="s">
        <v>258</v>
      </c>
      <c r="H132" s="163">
        <v>78</v>
      </c>
      <c r="I132" s="164"/>
      <c r="J132" s="165">
        <f t="shared" si="10"/>
        <v>0</v>
      </c>
      <c r="K132" s="161" t="s">
        <v>195</v>
      </c>
      <c r="L132" s="166"/>
      <c r="M132" s="167" t="s">
        <v>3</v>
      </c>
      <c r="N132" s="168" t="s">
        <v>43</v>
      </c>
      <c r="O132" s="49"/>
      <c r="P132" s="155">
        <f t="shared" si="11"/>
        <v>0</v>
      </c>
      <c r="Q132" s="155">
        <v>4.0000000000000003E-5</v>
      </c>
      <c r="R132" s="155">
        <f t="shared" si="12"/>
        <v>3.1200000000000004E-3</v>
      </c>
      <c r="S132" s="155">
        <v>0</v>
      </c>
      <c r="T132" s="156">
        <f t="shared" si="13"/>
        <v>0</v>
      </c>
      <c r="AR132" s="157" t="s">
        <v>220</v>
      </c>
      <c r="AT132" s="157" t="s">
        <v>255</v>
      </c>
      <c r="AU132" s="157" t="s">
        <v>85</v>
      </c>
      <c r="AY132" s="14" t="s">
        <v>189</v>
      </c>
      <c r="BE132" s="158">
        <f t="shared" si="14"/>
        <v>0</v>
      </c>
      <c r="BF132" s="158">
        <f t="shared" si="15"/>
        <v>0</v>
      </c>
      <c r="BG132" s="158">
        <f t="shared" si="16"/>
        <v>0</v>
      </c>
      <c r="BH132" s="158">
        <f t="shared" si="17"/>
        <v>0</v>
      </c>
      <c r="BI132" s="158">
        <f t="shared" si="18"/>
        <v>0</v>
      </c>
      <c r="BJ132" s="14" t="s">
        <v>79</v>
      </c>
      <c r="BK132" s="158">
        <f t="shared" si="19"/>
        <v>0</v>
      </c>
      <c r="BL132" s="14" t="s">
        <v>196</v>
      </c>
      <c r="BM132" s="157" t="s">
        <v>2495</v>
      </c>
    </row>
    <row r="133" spans="2:65" s="1" customFormat="1" ht="16.5" customHeight="1">
      <c r="B133" s="145"/>
      <c r="C133" s="146" t="s">
        <v>341</v>
      </c>
      <c r="D133" s="146" t="s">
        <v>191</v>
      </c>
      <c r="E133" s="147" t="s">
        <v>2496</v>
      </c>
      <c r="F133" s="148" t="s">
        <v>2497</v>
      </c>
      <c r="G133" s="149" t="s">
        <v>258</v>
      </c>
      <c r="H133" s="150">
        <v>60</v>
      </c>
      <c r="I133" s="151"/>
      <c r="J133" s="152">
        <f t="shared" si="10"/>
        <v>0</v>
      </c>
      <c r="K133" s="148" t="s">
        <v>195</v>
      </c>
      <c r="L133" s="29"/>
      <c r="M133" s="153" t="s">
        <v>3</v>
      </c>
      <c r="N133" s="154" t="s">
        <v>43</v>
      </c>
      <c r="O133" s="49"/>
      <c r="P133" s="155">
        <f t="shared" si="11"/>
        <v>0</v>
      </c>
      <c r="Q133" s="155">
        <v>0</v>
      </c>
      <c r="R133" s="155">
        <f t="shared" si="12"/>
        <v>0</v>
      </c>
      <c r="S133" s="155">
        <v>0</v>
      </c>
      <c r="T133" s="156">
        <f t="shared" si="13"/>
        <v>0</v>
      </c>
      <c r="AR133" s="157" t="s">
        <v>196</v>
      </c>
      <c r="AT133" s="157" t="s">
        <v>191</v>
      </c>
      <c r="AU133" s="157" t="s">
        <v>85</v>
      </c>
      <c r="AY133" s="14" t="s">
        <v>189</v>
      </c>
      <c r="BE133" s="158">
        <f t="shared" si="14"/>
        <v>0</v>
      </c>
      <c r="BF133" s="158">
        <f t="shared" si="15"/>
        <v>0</v>
      </c>
      <c r="BG133" s="158">
        <f t="shared" si="16"/>
        <v>0</v>
      </c>
      <c r="BH133" s="158">
        <f t="shared" si="17"/>
        <v>0</v>
      </c>
      <c r="BI133" s="158">
        <f t="shared" si="18"/>
        <v>0</v>
      </c>
      <c r="BJ133" s="14" t="s">
        <v>79</v>
      </c>
      <c r="BK133" s="158">
        <f t="shared" si="19"/>
        <v>0</v>
      </c>
      <c r="BL133" s="14" t="s">
        <v>196</v>
      </c>
      <c r="BM133" s="157" t="s">
        <v>2498</v>
      </c>
    </row>
    <row r="134" spans="2:65" s="11" customFormat="1" ht="22.9" customHeight="1">
      <c r="B134" s="132"/>
      <c r="D134" s="133" t="s">
        <v>71</v>
      </c>
      <c r="E134" s="143" t="s">
        <v>208</v>
      </c>
      <c r="F134" s="143" t="s">
        <v>428</v>
      </c>
      <c r="I134" s="135"/>
      <c r="J134" s="144">
        <f>BK134</f>
        <v>0</v>
      </c>
      <c r="L134" s="132"/>
      <c r="M134" s="137"/>
      <c r="N134" s="138"/>
      <c r="O134" s="138"/>
      <c r="P134" s="139">
        <f>SUM(P135:P154)</f>
        <v>0</v>
      </c>
      <c r="Q134" s="138"/>
      <c r="R134" s="139">
        <f>SUM(R135:R154)</f>
        <v>1013.29432952</v>
      </c>
      <c r="S134" s="138"/>
      <c r="T134" s="140">
        <f>SUM(T135:T154)</f>
        <v>0</v>
      </c>
      <c r="AR134" s="133" t="s">
        <v>79</v>
      </c>
      <c r="AT134" s="141" t="s">
        <v>71</v>
      </c>
      <c r="AU134" s="141" t="s">
        <v>79</v>
      </c>
      <c r="AY134" s="133" t="s">
        <v>189</v>
      </c>
      <c r="BK134" s="142">
        <f>SUM(BK135:BK154)</f>
        <v>0</v>
      </c>
    </row>
    <row r="135" spans="2:65" s="1" customFormat="1" ht="16.5" customHeight="1">
      <c r="B135" s="145"/>
      <c r="C135" s="146" t="s">
        <v>345</v>
      </c>
      <c r="D135" s="146" t="s">
        <v>191</v>
      </c>
      <c r="E135" s="147" t="s">
        <v>2499</v>
      </c>
      <c r="F135" s="148" t="s">
        <v>2500</v>
      </c>
      <c r="G135" s="149" t="s">
        <v>233</v>
      </c>
      <c r="H135" s="150">
        <v>680</v>
      </c>
      <c r="I135" s="151"/>
      <c r="J135" s="152">
        <f t="shared" ref="J135:J154" si="20">ROUND(I135*H135,2)</f>
        <v>0</v>
      </c>
      <c r="K135" s="148" t="s">
        <v>195</v>
      </c>
      <c r="L135" s="29"/>
      <c r="M135" s="153" t="s">
        <v>3</v>
      </c>
      <c r="N135" s="154" t="s">
        <v>43</v>
      </c>
      <c r="O135" s="49"/>
      <c r="P135" s="155">
        <f t="shared" ref="P135:P154" si="21">O135*H135</f>
        <v>0</v>
      </c>
      <c r="Q135" s="155">
        <v>0</v>
      </c>
      <c r="R135" s="155">
        <f t="shared" ref="R135:R154" si="22">Q135*H135</f>
        <v>0</v>
      </c>
      <c r="S135" s="155">
        <v>0</v>
      </c>
      <c r="T135" s="156">
        <f t="shared" ref="T135:T154" si="23">S135*H135</f>
        <v>0</v>
      </c>
      <c r="AR135" s="157" t="s">
        <v>196</v>
      </c>
      <c r="AT135" s="157" t="s">
        <v>191</v>
      </c>
      <c r="AU135" s="157" t="s">
        <v>85</v>
      </c>
      <c r="AY135" s="14" t="s">
        <v>189</v>
      </c>
      <c r="BE135" s="158">
        <f t="shared" ref="BE135:BE154" si="24">IF(N135="základní",J135,0)</f>
        <v>0</v>
      </c>
      <c r="BF135" s="158">
        <f t="shared" ref="BF135:BF154" si="25">IF(N135="snížená",J135,0)</f>
        <v>0</v>
      </c>
      <c r="BG135" s="158">
        <f t="shared" ref="BG135:BG154" si="26">IF(N135="zákl. přenesená",J135,0)</f>
        <v>0</v>
      </c>
      <c r="BH135" s="158">
        <f t="shared" ref="BH135:BH154" si="27">IF(N135="sníž. přenesená",J135,0)</f>
        <v>0</v>
      </c>
      <c r="BI135" s="158">
        <f t="shared" ref="BI135:BI154" si="28">IF(N135="nulová",J135,0)</f>
        <v>0</v>
      </c>
      <c r="BJ135" s="14" t="s">
        <v>79</v>
      </c>
      <c r="BK135" s="158">
        <f t="shared" ref="BK135:BK154" si="29">ROUND(I135*H135,2)</f>
        <v>0</v>
      </c>
      <c r="BL135" s="14" t="s">
        <v>196</v>
      </c>
      <c r="BM135" s="157" t="s">
        <v>2501</v>
      </c>
    </row>
    <row r="136" spans="2:65" s="1" customFormat="1" ht="24" customHeight="1">
      <c r="B136" s="145"/>
      <c r="C136" s="146" t="s">
        <v>350</v>
      </c>
      <c r="D136" s="146" t="s">
        <v>191</v>
      </c>
      <c r="E136" s="147" t="s">
        <v>434</v>
      </c>
      <c r="F136" s="148" t="s">
        <v>435</v>
      </c>
      <c r="G136" s="149" t="s">
        <v>233</v>
      </c>
      <c r="H136" s="150">
        <v>680</v>
      </c>
      <c r="I136" s="151"/>
      <c r="J136" s="152">
        <f t="shared" si="20"/>
        <v>0</v>
      </c>
      <c r="K136" s="148" t="s">
        <v>195</v>
      </c>
      <c r="L136" s="29"/>
      <c r="M136" s="153" t="s">
        <v>3</v>
      </c>
      <c r="N136" s="154" t="s">
        <v>43</v>
      </c>
      <c r="O136" s="49"/>
      <c r="P136" s="155">
        <f t="shared" si="21"/>
        <v>0</v>
      </c>
      <c r="Q136" s="155">
        <v>0.16192000000000001</v>
      </c>
      <c r="R136" s="155">
        <f t="shared" si="22"/>
        <v>110.10560000000001</v>
      </c>
      <c r="S136" s="155">
        <v>0</v>
      </c>
      <c r="T136" s="156">
        <f t="shared" si="23"/>
        <v>0</v>
      </c>
      <c r="AR136" s="157" t="s">
        <v>196</v>
      </c>
      <c r="AT136" s="157" t="s">
        <v>191</v>
      </c>
      <c r="AU136" s="157" t="s">
        <v>85</v>
      </c>
      <c r="AY136" s="14" t="s">
        <v>189</v>
      </c>
      <c r="BE136" s="158">
        <f t="shared" si="24"/>
        <v>0</v>
      </c>
      <c r="BF136" s="158">
        <f t="shared" si="25"/>
        <v>0</v>
      </c>
      <c r="BG136" s="158">
        <f t="shared" si="26"/>
        <v>0</v>
      </c>
      <c r="BH136" s="158">
        <f t="shared" si="27"/>
        <v>0</v>
      </c>
      <c r="BI136" s="158">
        <f t="shared" si="28"/>
        <v>0</v>
      </c>
      <c r="BJ136" s="14" t="s">
        <v>79</v>
      </c>
      <c r="BK136" s="158">
        <f t="shared" si="29"/>
        <v>0</v>
      </c>
      <c r="BL136" s="14" t="s">
        <v>196</v>
      </c>
      <c r="BM136" s="157" t="s">
        <v>2502</v>
      </c>
    </row>
    <row r="137" spans="2:65" s="1" customFormat="1" ht="16.5" customHeight="1">
      <c r="B137" s="145"/>
      <c r="C137" s="146" t="s">
        <v>354</v>
      </c>
      <c r="D137" s="146" t="s">
        <v>191</v>
      </c>
      <c r="E137" s="147" t="s">
        <v>2503</v>
      </c>
      <c r="F137" s="148" t="s">
        <v>2504</v>
      </c>
      <c r="G137" s="149" t="s">
        <v>307</v>
      </c>
      <c r="H137" s="150">
        <v>2</v>
      </c>
      <c r="I137" s="151"/>
      <c r="J137" s="152">
        <f t="shared" si="20"/>
        <v>0</v>
      </c>
      <c r="K137" s="148" t="s">
        <v>877</v>
      </c>
      <c r="L137" s="29"/>
      <c r="M137" s="153" t="s">
        <v>3</v>
      </c>
      <c r="N137" s="154" t="s">
        <v>43</v>
      </c>
      <c r="O137" s="49"/>
      <c r="P137" s="155">
        <f t="shared" si="21"/>
        <v>0</v>
      </c>
      <c r="Q137" s="155">
        <v>0</v>
      </c>
      <c r="R137" s="155">
        <f t="shared" si="22"/>
        <v>0</v>
      </c>
      <c r="S137" s="155">
        <v>0</v>
      </c>
      <c r="T137" s="156">
        <f t="shared" si="23"/>
        <v>0</v>
      </c>
      <c r="AR137" s="157" t="s">
        <v>196</v>
      </c>
      <c r="AT137" s="157" t="s">
        <v>191</v>
      </c>
      <c r="AU137" s="157" t="s">
        <v>85</v>
      </c>
      <c r="AY137" s="14" t="s">
        <v>189</v>
      </c>
      <c r="BE137" s="158">
        <f t="shared" si="24"/>
        <v>0</v>
      </c>
      <c r="BF137" s="158">
        <f t="shared" si="25"/>
        <v>0</v>
      </c>
      <c r="BG137" s="158">
        <f t="shared" si="26"/>
        <v>0</v>
      </c>
      <c r="BH137" s="158">
        <f t="shared" si="27"/>
        <v>0</v>
      </c>
      <c r="BI137" s="158">
        <f t="shared" si="28"/>
        <v>0</v>
      </c>
      <c r="BJ137" s="14" t="s">
        <v>79</v>
      </c>
      <c r="BK137" s="158">
        <f t="shared" si="29"/>
        <v>0</v>
      </c>
      <c r="BL137" s="14" t="s">
        <v>196</v>
      </c>
      <c r="BM137" s="157" t="s">
        <v>2505</v>
      </c>
    </row>
    <row r="138" spans="2:65" s="1" customFormat="1" ht="16.5" customHeight="1">
      <c r="B138" s="145"/>
      <c r="C138" s="146" t="s">
        <v>358</v>
      </c>
      <c r="D138" s="146" t="s">
        <v>191</v>
      </c>
      <c r="E138" s="147" t="s">
        <v>2506</v>
      </c>
      <c r="F138" s="148" t="s">
        <v>2507</v>
      </c>
      <c r="G138" s="149" t="s">
        <v>307</v>
      </c>
      <c r="H138" s="150">
        <v>3</v>
      </c>
      <c r="I138" s="151"/>
      <c r="J138" s="152">
        <f t="shared" si="20"/>
        <v>0</v>
      </c>
      <c r="K138" s="148" t="s">
        <v>877</v>
      </c>
      <c r="L138" s="29"/>
      <c r="M138" s="153" t="s">
        <v>3</v>
      </c>
      <c r="N138" s="154" t="s">
        <v>43</v>
      </c>
      <c r="O138" s="49"/>
      <c r="P138" s="155">
        <f t="shared" si="21"/>
        <v>0</v>
      </c>
      <c r="Q138" s="155">
        <v>0</v>
      </c>
      <c r="R138" s="155">
        <f t="shared" si="22"/>
        <v>0</v>
      </c>
      <c r="S138" s="155">
        <v>0</v>
      </c>
      <c r="T138" s="156">
        <f t="shared" si="23"/>
        <v>0</v>
      </c>
      <c r="AR138" s="157" t="s">
        <v>196</v>
      </c>
      <c r="AT138" s="157" t="s">
        <v>191</v>
      </c>
      <c r="AU138" s="157" t="s">
        <v>85</v>
      </c>
      <c r="AY138" s="14" t="s">
        <v>189</v>
      </c>
      <c r="BE138" s="158">
        <f t="shared" si="24"/>
        <v>0</v>
      </c>
      <c r="BF138" s="158">
        <f t="shared" si="25"/>
        <v>0</v>
      </c>
      <c r="BG138" s="158">
        <f t="shared" si="26"/>
        <v>0</v>
      </c>
      <c r="BH138" s="158">
        <f t="shared" si="27"/>
        <v>0</v>
      </c>
      <c r="BI138" s="158">
        <f t="shared" si="28"/>
        <v>0</v>
      </c>
      <c r="BJ138" s="14" t="s">
        <v>79</v>
      </c>
      <c r="BK138" s="158">
        <f t="shared" si="29"/>
        <v>0</v>
      </c>
      <c r="BL138" s="14" t="s">
        <v>196</v>
      </c>
      <c r="BM138" s="157" t="s">
        <v>2508</v>
      </c>
    </row>
    <row r="139" spans="2:65" s="1" customFormat="1" ht="16.5" customHeight="1">
      <c r="B139" s="145"/>
      <c r="C139" s="146" t="s">
        <v>362</v>
      </c>
      <c r="D139" s="146" t="s">
        <v>191</v>
      </c>
      <c r="E139" s="147" t="s">
        <v>2509</v>
      </c>
      <c r="F139" s="148" t="s">
        <v>2510</v>
      </c>
      <c r="G139" s="149" t="s">
        <v>307</v>
      </c>
      <c r="H139" s="150">
        <v>2</v>
      </c>
      <c r="I139" s="151"/>
      <c r="J139" s="152">
        <f t="shared" si="20"/>
        <v>0</v>
      </c>
      <c r="K139" s="148" t="s">
        <v>877</v>
      </c>
      <c r="L139" s="29"/>
      <c r="M139" s="153" t="s">
        <v>3</v>
      </c>
      <c r="N139" s="154" t="s">
        <v>43</v>
      </c>
      <c r="O139" s="49"/>
      <c r="P139" s="155">
        <f t="shared" si="21"/>
        <v>0</v>
      </c>
      <c r="Q139" s="155">
        <v>0</v>
      </c>
      <c r="R139" s="155">
        <f t="shared" si="22"/>
        <v>0</v>
      </c>
      <c r="S139" s="155">
        <v>0</v>
      </c>
      <c r="T139" s="156">
        <f t="shared" si="23"/>
        <v>0</v>
      </c>
      <c r="AR139" s="157" t="s">
        <v>196</v>
      </c>
      <c r="AT139" s="157" t="s">
        <v>191</v>
      </c>
      <c r="AU139" s="157" t="s">
        <v>85</v>
      </c>
      <c r="AY139" s="14" t="s">
        <v>189</v>
      </c>
      <c r="BE139" s="158">
        <f t="shared" si="24"/>
        <v>0</v>
      </c>
      <c r="BF139" s="158">
        <f t="shared" si="25"/>
        <v>0</v>
      </c>
      <c r="BG139" s="158">
        <f t="shared" si="26"/>
        <v>0</v>
      </c>
      <c r="BH139" s="158">
        <f t="shared" si="27"/>
        <v>0</v>
      </c>
      <c r="BI139" s="158">
        <f t="shared" si="28"/>
        <v>0</v>
      </c>
      <c r="BJ139" s="14" t="s">
        <v>79</v>
      </c>
      <c r="BK139" s="158">
        <f t="shared" si="29"/>
        <v>0</v>
      </c>
      <c r="BL139" s="14" t="s">
        <v>196</v>
      </c>
      <c r="BM139" s="157" t="s">
        <v>2511</v>
      </c>
    </row>
    <row r="140" spans="2:65" s="1" customFormat="1" ht="16.5" customHeight="1">
      <c r="B140" s="145"/>
      <c r="C140" s="146" t="s">
        <v>366</v>
      </c>
      <c r="D140" s="146" t="s">
        <v>191</v>
      </c>
      <c r="E140" s="147" t="s">
        <v>2512</v>
      </c>
      <c r="F140" s="148" t="s">
        <v>2513</v>
      </c>
      <c r="G140" s="149" t="s">
        <v>307</v>
      </c>
      <c r="H140" s="150">
        <v>1</v>
      </c>
      <c r="I140" s="151"/>
      <c r="J140" s="152">
        <f t="shared" si="20"/>
        <v>0</v>
      </c>
      <c r="K140" s="148" t="s">
        <v>877</v>
      </c>
      <c r="L140" s="29"/>
      <c r="M140" s="153" t="s">
        <v>3</v>
      </c>
      <c r="N140" s="154" t="s">
        <v>43</v>
      </c>
      <c r="O140" s="49"/>
      <c r="P140" s="155">
        <f t="shared" si="21"/>
        <v>0</v>
      </c>
      <c r="Q140" s="155">
        <v>0</v>
      </c>
      <c r="R140" s="155">
        <f t="shared" si="22"/>
        <v>0</v>
      </c>
      <c r="S140" s="155">
        <v>0</v>
      </c>
      <c r="T140" s="156">
        <f t="shared" si="23"/>
        <v>0</v>
      </c>
      <c r="AR140" s="157" t="s">
        <v>196</v>
      </c>
      <c r="AT140" s="157" t="s">
        <v>191</v>
      </c>
      <c r="AU140" s="157" t="s">
        <v>85</v>
      </c>
      <c r="AY140" s="14" t="s">
        <v>189</v>
      </c>
      <c r="BE140" s="158">
        <f t="shared" si="24"/>
        <v>0</v>
      </c>
      <c r="BF140" s="158">
        <f t="shared" si="25"/>
        <v>0</v>
      </c>
      <c r="BG140" s="158">
        <f t="shared" si="26"/>
        <v>0</v>
      </c>
      <c r="BH140" s="158">
        <f t="shared" si="27"/>
        <v>0</v>
      </c>
      <c r="BI140" s="158">
        <f t="shared" si="28"/>
        <v>0</v>
      </c>
      <c r="BJ140" s="14" t="s">
        <v>79</v>
      </c>
      <c r="BK140" s="158">
        <f t="shared" si="29"/>
        <v>0</v>
      </c>
      <c r="BL140" s="14" t="s">
        <v>196</v>
      </c>
      <c r="BM140" s="157" t="s">
        <v>2514</v>
      </c>
    </row>
    <row r="141" spans="2:65" s="1" customFormat="1" ht="16.5" customHeight="1">
      <c r="B141" s="145"/>
      <c r="C141" s="146" t="s">
        <v>370</v>
      </c>
      <c r="D141" s="146" t="s">
        <v>191</v>
      </c>
      <c r="E141" s="147" t="s">
        <v>2515</v>
      </c>
      <c r="F141" s="148" t="s">
        <v>2516</v>
      </c>
      <c r="G141" s="149" t="s">
        <v>233</v>
      </c>
      <c r="H141" s="150">
        <v>5</v>
      </c>
      <c r="I141" s="151"/>
      <c r="J141" s="152">
        <f t="shared" si="20"/>
        <v>0</v>
      </c>
      <c r="K141" s="148" t="s">
        <v>2403</v>
      </c>
      <c r="L141" s="29"/>
      <c r="M141" s="153" t="s">
        <v>3</v>
      </c>
      <c r="N141" s="154" t="s">
        <v>43</v>
      </c>
      <c r="O141" s="49"/>
      <c r="P141" s="155">
        <f t="shared" si="21"/>
        <v>0</v>
      </c>
      <c r="Q141" s="155">
        <v>0</v>
      </c>
      <c r="R141" s="155">
        <f t="shared" si="22"/>
        <v>0</v>
      </c>
      <c r="S141" s="155">
        <v>0</v>
      </c>
      <c r="T141" s="156">
        <f t="shared" si="23"/>
        <v>0</v>
      </c>
      <c r="AR141" s="157" t="s">
        <v>196</v>
      </c>
      <c r="AT141" s="157" t="s">
        <v>191</v>
      </c>
      <c r="AU141" s="157" t="s">
        <v>85</v>
      </c>
      <c r="AY141" s="14" t="s">
        <v>189</v>
      </c>
      <c r="BE141" s="158">
        <f t="shared" si="24"/>
        <v>0</v>
      </c>
      <c r="BF141" s="158">
        <f t="shared" si="25"/>
        <v>0</v>
      </c>
      <c r="BG141" s="158">
        <f t="shared" si="26"/>
        <v>0</v>
      </c>
      <c r="BH141" s="158">
        <f t="shared" si="27"/>
        <v>0</v>
      </c>
      <c r="BI141" s="158">
        <f t="shared" si="28"/>
        <v>0</v>
      </c>
      <c r="BJ141" s="14" t="s">
        <v>79</v>
      </c>
      <c r="BK141" s="158">
        <f t="shared" si="29"/>
        <v>0</v>
      </c>
      <c r="BL141" s="14" t="s">
        <v>196</v>
      </c>
      <c r="BM141" s="157" t="s">
        <v>2517</v>
      </c>
    </row>
    <row r="142" spans="2:65" s="1" customFormat="1" ht="16.5" customHeight="1">
      <c r="B142" s="145"/>
      <c r="C142" s="146" t="s">
        <v>374</v>
      </c>
      <c r="D142" s="146" t="s">
        <v>191</v>
      </c>
      <c r="E142" s="147" t="s">
        <v>2518</v>
      </c>
      <c r="F142" s="148" t="s">
        <v>2519</v>
      </c>
      <c r="G142" s="149" t="s">
        <v>233</v>
      </c>
      <c r="H142" s="150">
        <v>6</v>
      </c>
      <c r="I142" s="151"/>
      <c r="J142" s="152">
        <f t="shared" si="20"/>
        <v>0</v>
      </c>
      <c r="K142" s="148" t="s">
        <v>877</v>
      </c>
      <c r="L142" s="29"/>
      <c r="M142" s="153" t="s">
        <v>3</v>
      </c>
      <c r="N142" s="154" t="s">
        <v>43</v>
      </c>
      <c r="O142" s="49"/>
      <c r="P142" s="155">
        <f t="shared" si="21"/>
        <v>0</v>
      </c>
      <c r="Q142" s="155">
        <v>0</v>
      </c>
      <c r="R142" s="155">
        <f t="shared" si="22"/>
        <v>0</v>
      </c>
      <c r="S142" s="155">
        <v>0</v>
      </c>
      <c r="T142" s="156">
        <f t="shared" si="23"/>
        <v>0</v>
      </c>
      <c r="AR142" s="157" t="s">
        <v>196</v>
      </c>
      <c r="AT142" s="157" t="s">
        <v>191</v>
      </c>
      <c r="AU142" s="157" t="s">
        <v>85</v>
      </c>
      <c r="AY142" s="14" t="s">
        <v>189</v>
      </c>
      <c r="BE142" s="158">
        <f t="shared" si="24"/>
        <v>0</v>
      </c>
      <c r="BF142" s="158">
        <f t="shared" si="25"/>
        <v>0</v>
      </c>
      <c r="BG142" s="158">
        <f t="shared" si="26"/>
        <v>0</v>
      </c>
      <c r="BH142" s="158">
        <f t="shared" si="27"/>
        <v>0</v>
      </c>
      <c r="BI142" s="158">
        <f t="shared" si="28"/>
        <v>0</v>
      </c>
      <c r="BJ142" s="14" t="s">
        <v>79</v>
      </c>
      <c r="BK142" s="158">
        <f t="shared" si="29"/>
        <v>0</v>
      </c>
      <c r="BL142" s="14" t="s">
        <v>196</v>
      </c>
      <c r="BM142" s="157" t="s">
        <v>2520</v>
      </c>
    </row>
    <row r="143" spans="2:65" s="1" customFormat="1" ht="16.5" customHeight="1">
      <c r="B143" s="145"/>
      <c r="C143" s="146" t="s">
        <v>376</v>
      </c>
      <c r="D143" s="146" t="s">
        <v>191</v>
      </c>
      <c r="E143" s="147" t="s">
        <v>2521</v>
      </c>
      <c r="F143" s="148" t="s">
        <v>2522</v>
      </c>
      <c r="G143" s="149" t="s">
        <v>258</v>
      </c>
      <c r="H143" s="150">
        <v>12.5</v>
      </c>
      <c r="I143" s="151"/>
      <c r="J143" s="152">
        <f t="shared" si="20"/>
        <v>0</v>
      </c>
      <c r="K143" s="148" t="s">
        <v>877</v>
      </c>
      <c r="L143" s="29"/>
      <c r="M143" s="153" t="s">
        <v>3</v>
      </c>
      <c r="N143" s="154" t="s">
        <v>43</v>
      </c>
      <c r="O143" s="49"/>
      <c r="P143" s="155">
        <f t="shared" si="21"/>
        <v>0</v>
      </c>
      <c r="Q143" s="155">
        <v>0</v>
      </c>
      <c r="R143" s="155">
        <f t="shared" si="22"/>
        <v>0</v>
      </c>
      <c r="S143" s="155">
        <v>0</v>
      </c>
      <c r="T143" s="156">
        <f t="shared" si="23"/>
        <v>0</v>
      </c>
      <c r="AR143" s="157" t="s">
        <v>196</v>
      </c>
      <c r="AT143" s="157" t="s">
        <v>191</v>
      </c>
      <c r="AU143" s="157" t="s">
        <v>85</v>
      </c>
      <c r="AY143" s="14" t="s">
        <v>189</v>
      </c>
      <c r="BE143" s="158">
        <f t="shared" si="24"/>
        <v>0</v>
      </c>
      <c r="BF143" s="158">
        <f t="shared" si="25"/>
        <v>0</v>
      </c>
      <c r="BG143" s="158">
        <f t="shared" si="26"/>
        <v>0</v>
      </c>
      <c r="BH143" s="158">
        <f t="shared" si="27"/>
        <v>0</v>
      </c>
      <c r="BI143" s="158">
        <f t="shared" si="28"/>
        <v>0</v>
      </c>
      <c r="BJ143" s="14" t="s">
        <v>79</v>
      </c>
      <c r="BK143" s="158">
        <f t="shared" si="29"/>
        <v>0</v>
      </c>
      <c r="BL143" s="14" t="s">
        <v>196</v>
      </c>
      <c r="BM143" s="157" t="s">
        <v>2523</v>
      </c>
    </row>
    <row r="144" spans="2:65" s="1" customFormat="1" ht="16.5" customHeight="1">
      <c r="B144" s="145"/>
      <c r="C144" s="146" t="s">
        <v>380</v>
      </c>
      <c r="D144" s="146" t="s">
        <v>191</v>
      </c>
      <c r="E144" s="147" t="s">
        <v>430</v>
      </c>
      <c r="F144" s="148" t="s">
        <v>431</v>
      </c>
      <c r="G144" s="149" t="s">
        <v>233</v>
      </c>
      <c r="H144" s="150">
        <v>680</v>
      </c>
      <c r="I144" s="151"/>
      <c r="J144" s="152">
        <f t="shared" si="20"/>
        <v>0</v>
      </c>
      <c r="K144" s="148" t="s">
        <v>195</v>
      </c>
      <c r="L144" s="29"/>
      <c r="M144" s="153" t="s">
        <v>3</v>
      </c>
      <c r="N144" s="154" t="s">
        <v>43</v>
      </c>
      <c r="O144" s="49"/>
      <c r="P144" s="155">
        <f t="shared" si="21"/>
        <v>0</v>
      </c>
      <c r="Q144" s="155">
        <v>0.27994000000000002</v>
      </c>
      <c r="R144" s="155">
        <f t="shared" si="22"/>
        <v>190.35920000000002</v>
      </c>
      <c r="S144" s="155">
        <v>0</v>
      </c>
      <c r="T144" s="156">
        <f t="shared" si="23"/>
        <v>0</v>
      </c>
      <c r="AR144" s="157" t="s">
        <v>196</v>
      </c>
      <c r="AT144" s="157" t="s">
        <v>191</v>
      </c>
      <c r="AU144" s="157" t="s">
        <v>85</v>
      </c>
      <c r="AY144" s="14" t="s">
        <v>189</v>
      </c>
      <c r="BE144" s="158">
        <f t="shared" si="24"/>
        <v>0</v>
      </c>
      <c r="BF144" s="158">
        <f t="shared" si="25"/>
        <v>0</v>
      </c>
      <c r="BG144" s="158">
        <f t="shared" si="26"/>
        <v>0</v>
      </c>
      <c r="BH144" s="158">
        <f t="shared" si="27"/>
        <v>0</v>
      </c>
      <c r="BI144" s="158">
        <f t="shared" si="28"/>
        <v>0</v>
      </c>
      <c r="BJ144" s="14" t="s">
        <v>79</v>
      </c>
      <c r="BK144" s="158">
        <f t="shared" si="29"/>
        <v>0</v>
      </c>
      <c r="BL144" s="14" t="s">
        <v>196</v>
      </c>
      <c r="BM144" s="157" t="s">
        <v>2524</v>
      </c>
    </row>
    <row r="145" spans="2:65" s="1" customFormat="1" ht="16.5" customHeight="1">
      <c r="B145" s="145"/>
      <c r="C145" s="146" t="s">
        <v>384</v>
      </c>
      <c r="D145" s="146" t="s">
        <v>191</v>
      </c>
      <c r="E145" s="147" t="s">
        <v>2525</v>
      </c>
      <c r="F145" s="148" t="s">
        <v>2526</v>
      </c>
      <c r="G145" s="149" t="s">
        <v>233</v>
      </c>
      <c r="H145" s="150">
        <v>680</v>
      </c>
      <c r="I145" s="151"/>
      <c r="J145" s="152">
        <f t="shared" si="20"/>
        <v>0</v>
      </c>
      <c r="K145" s="148" t="s">
        <v>195</v>
      </c>
      <c r="L145" s="29"/>
      <c r="M145" s="153" t="s">
        <v>3</v>
      </c>
      <c r="N145" s="154" t="s">
        <v>43</v>
      </c>
      <c r="O145" s="49"/>
      <c r="P145" s="155">
        <f t="shared" si="21"/>
        <v>0</v>
      </c>
      <c r="Q145" s="155">
        <v>0.27994000000000002</v>
      </c>
      <c r="R145" s="155">
        <f t="shared" si="22"/>
        <v>190.35920000000002</v>
      </c>
      <c r="S145" s="155">
        <v>0</v>
      </c>
      <c r="T145" s="156">
        <f t="shared" si="23"/>
        <v>0</v>
      </c>
      <c r="AR145" s="157" t="s">
        <v>196</v>
      </c>
      <c r="AT145" s="157" t="s">
        <v>191</v>
      </c>
      <c r="AU145" s="157" t="s">
        <v>85</v>
      </c>
      <c r="AY145" s="14" t="s">
        <v>189</v>
      </c>
      <c r="BE145" s="158">
        <f t="shared" si="24"/>
        <v>0</v>
      </c>
      <c r="BF145" s="158">
        <f t="shared" si="25"/>
        <v>0</v>
      </c>
      <c r="BG145" s="158">
        <f t="shared" si="26"/>
        <v>0</v>
      </c>
      <c r="BH145" s="158">
        <f t="shared" si="27"/>
        <v>0</v>
      </c>
      <c r="BI145" s="158">
        <f t="shared" si="28"/>
        <v>0</v>
      </c>
      <c r="BJ145" s="14" t="s">
        <v>79</v>
      </c>
      <c r="BK145" s="158">
        <f t="shared" si="29"/>
        <v>0</v>
      </c>
      <c r="BL145" s="14" t="s">
        <v>196</v>
      </c>
      <c r="BM145" s="157" t="s">
        <v>2527</v>
      </c>
    </row>
    <row r="146" spans="2:65" s="1" customFormat="1" ht="16.5" customHeight="1">
      <c r="B146" s="145"/>
      <c r="C146" s="146" t="s">
        <v>388</v>
      </c>
      <c r="D146" s="146" t="s">
        <v>191</v>
      </c>
      <c r="E146" s="147" t="s">
        <v>2528</v>
      </c>
      <c r="F146" s="148" t="s">
        <v>2529</v>
      </c>
      <c r="G146" s="149" t="s">
        <v>233</v>
      </c>
      <c r="H146" s="150">
        <v>340</v>
      </c>
      <c r="I146" s="151"/>
      <c r="J146" s="152">
        <f t="shared" si="20"/>
        <v>0</v>
      </c>
      <c r="K146" s="148" t="s">
        <v>195</v>
      </c>
      <c r="L146" s="29"/>
      <c r="M146" s="153" t="s">
        <v>3</v>
      </c>
      <c r="N146" s="154" t="s">
        <v>43</v>
      </c>
      <c r="O146" s="49"/>
      <c r="P146" s="155">
        <f t="shared" si="21"/>
        <v>0</v>
      </c>
      <c r="Q146" s="155">
        <v>0</v>
      </c>
      <c r="R146" s="155">
        <f t="shared" si="22"/>
        <v>0</v>
      </c>
      <c r="S146" s="155">
        <v>0</v>
      </c>
      <c r="T146" s="156">
        <f t="shared" si="23"/>
        <v>0</v>
      </c>
      <c r="AR146" s="157" t="s">
        <v>196</v>
      </c>
      <c r="AT146" s="157" t="s">
        <v>191</v>
      </c>
      <c r="AU146" s="157" t="s">
        <v>85</v>
      </c>
      <c r="AY146" s="14" t="s">
        <v>189</v>
      </c>
      <c r="BE146" s="158">
        <f t="shared" si="24"/>
        <v>0</v>
      </c>
      <c r="BF146" s="158">
        <f t="shared" si="25"/>
        <v>0</v>
      </c>
      <c r="BG146" s="158">
        <f t="shared" si="26"/>
        <v>0</v>
      </c>
      <c r="BH146" s="158">
        <f t="shared" si="27"/>
        <v>0</v>
      </c>
      <c r="BI146" s="158">
        <f t="shared" si="28"/>
        <v>0</v>
      </c>
      <c r="BJ146" s="14" t="s">
        <v>79</v>
      </c>
      <c r="BK146" s="158">
        <f t="shared" si="29"/>
        <v>0</v>
      </c>
      <c r="BL146" s="14" t="s">
        <v>196</v>
      </c>
      <c r="BM146" s="157" t="s">
        <v>2530</v>
      </c>
    </row>
    <row r="147" spans="2:65" s="1" customFormat="1" ht="16.5" customHeight="1">
      <c r="B147" s="145"/>
      <c r="C147" s="146" t="s">
        <v>392</v>
      </c>
      <c r="D147" s="146" t="s">
        <v>191</v>
      </c>
      <c r="E147" s="147" t="s">
        <v>2531</v>
      </c>
      <c r="F147" s="148" t="s">
        <v>2532</v>
      </c>
      <c r="G147" s="149" t="s">
        <v>233</v>
      </c>
      <c r="H147" s="150">
        <v>680</v>
      </c>
      <c r="I147" s="151"/>
      <c r="J147" s="152">
        <f t="shared" si="20"/>
        <v>0</v>
      </c>
      <c r="K147" s="148" t="s">
        <v>195</v>
      </c>
      <c r="L147" s="29"/>
      <c r="M147" s="153" t="s">
        <v>3</v>
      </c>
      <c r="N147" s="154" t="s">
        <v>43</v>
      </c>
      <c r="O147" s="49"/>
      <c r="P147" s="155">
        <f t="shared" si="21"/>
        <v>0</v>
      </c>
      <c r="Q147" s="155">
        <v>0.36924000000000001</v>
      </c>
      <c r="R147" s="155">
        <f t="shared" si="22"/>
        <v>251.08320000000001</v>
      </c>
      <c r="S147" s="155">
        <v>0</v>
      </c>
      <c r="T147" s="156">
        <f t="shared" si="23"/>
        <v>0</v>
      </c>
      <c r="AR147" s="157" t="s">
        <v>196</v>
      </c>
      <c r="AT147" s="157" t="s">
        <v>191</v>
      </c>
      <c r="AU147" s="157" t="s">
        <v>85</v>
      </c>
      <c r="AY147" s="14" t="s">
        <v>189</v>
      </c>
      <c r="BE147" s="158">
        <f t="shared" si="24"/>
        <v>0</v>
      </c>
      <c r="BF147" s="158">
        <f t="shared" si="25"/>
        <v>0</v>
      </c>
      <c r="BG147" s="158">
        <f t="shared" si="26"/>
        <v>0</v>
      </c>
      <c r="BH147" s="158">
        <f t="shared" si="27"/>
        <v>0</v>
      </c>
      <c r="BI147" s="158">
        <f t="shared" si="28"/>
        <v>0</v>
      </c>
      <c r="BJ147" s="14" t="s">
        <v>79</v>
      </c>
      <c r="BK147" s="158">
        <f t="shared" si="29"/>
        <v>0</v>
      </c>
      <c r="BL147" s="14" t="s">
        <v>196</v>
      </c>
      <c r="BM147" s="157" t="s">
        <v>2533</v>
      </c>
    </row>
    <row r="148" spans="2:65" s="1" customFormat="1" ht="36" customHeight="1">
      <c r="B148" s="145"/>
      <c r="C148" s="146" t="s">
        <v>1434</v>
      </c>
      <c r="D148" s="146" t="s">
        <v>191</v>
      </c>
      <c r="E148" s="147" t="s">
        <v>2534</v>
      </c>
      <c r="F148" s="148" t="s">
        <v>2535</v>
      </c>
      <c r="G148" s="149" t="s">
        <v>233</v>
      </c>
      <c r="H148" s="150">
        <v>680</v>
      </c>
      <c r="I148" s="151"/>
      <c r="J148" s="152">
        <f t="shared" si="20"/>
        <v>0</v>
      </c>
      <c r="K148" s="148" t="s">
        <v>195</v>
      </c>
      <c r="L148" s="29"/>
      <c r="M148" s="153" t="s">
        <v>3</v>
      </c>
      <c r="N148" s="154" t="s">
        <v>43</v>
      </c>
      <c r="O148" s="49"/>
      <c r="P148" s="155">
        <f t="shared" si="21"/>
        <v>0</v>
      </c>
      <c r="Q148" s="155">
        <v>0.10362</v>
      </c>
      <c r="R148" s="155">
        <f t="shared" si="22"/>
        <v>70.461600000000004</v>
      </c>
      <c r="S148" s="155">
        <v>0</v>
      </c>
      <c r="T148" s="156">
        <f t="shared" si="23"/>
        <v>0</v>
      </c>
      <c r="AR148" s="157" t="s">
        <v>196</v>
      </c>
      <c r="AT148" s="157" t="s">
        <v>191</v>
      </c>
      <c r="AU148" s="157" t="s">
        <v>85</v>
      </c>
      <c r="AY148" s="14" t="s">
        <v>189</v>
      </c>
      <c r="BE148" s="158">
        <f t="shared" si="24"/>
        <v>0</v>
      </c>
      <c r="BF148" s="158">
        <f t="shared" si="25"/>
        <v>0</v>
      </c>
      <c r="BG148" s="158">
        <f t="shared" si="26"/>
        <v>0</v>
      </c>
      <c r="BH148" s="158">
        <f t="shared" si="27"/>
        <v>0</v>
      </c>
      <c r="BI148" s="158">
        <f t="shared" si="28"/>
        <v>0</v>
      </c>
      <c r="BJ148" s="14" t="s">
        <v>79</v>
      </c>
      <c r="BK148" s="158">
        <f t="shared" si="29"/>
        <v>0</v>
      </c>
      <c r="BL148" s="14" t="s">
        <v>196</v>
      </c>
      <c r="BM148" s="157" t="s">
        <v>2536</v>
      </c>
    </row>
    <row r="149" spans="2:65" s="1" customFormat="1" ht="16.5" customHeight="1">
      <c r="B149" s="145"/>
      <c r="C149" s="159" t="s">
        <v>400</v>
      </c>
      <c r="D149" s="159" t="s">
        <v>255</v>
      </c>
      <c r="E149" s="160" t="s">
        <v>2537</v>
      </c>
      <c r="F149" s="161" t="s">
        <v>2538</v>
      </c>
      <c r="G149" s="162" t="s">
        <v>233</v>
      </c>
      <c r="H149" s="163">
        <v>748</v>
      </c>
      <c r="I149" s="164"/>
      <c r="J149" s="165">
        <f t="shared" si="20"/>
        <v>0</v>
      </c>
      <c r="K149" s="161" t="s">
        <v>195</v>
      </c>
      <c r="L149" s="166"/>
      <c r="M149" s="167" t="s">
        <v>3</v>
      </c>
      <c r="N149" s="168" t="s">
        <v>43</v>
      </c>
      <c r="O149" s="49"/>
      <c r="P149" s="155">
        <f t="shared" si="21"/>
        <v>0</v>
      </c>
      <c r="Q149" s="155">
        <v>0.17599999999999999</v>
      </c>
      <c r="R149" s="155">
        <f t="shared" si="22"/>
        <v>131.648</v>
      </c>
      <c r="S149" s="155">
        <v>0</v>
      </c>
      <c r="T149" s="156">
        <f t="shared" si="23"/>
        <v>0</v>
      </c>
      <c r="AR149" s="157" t="s">
        <v>220</v>
      </c>
      <c r="AT149" s="157" t="s">
        <v>255</v>
      </c>
      <c r="AU149" s="157" t="s">
        <v>85</v>
      </c>
      <c r="AY149" s="14" t="s">
        <v>189</v>
      </c>
      <c r="BE149" s="158">
        <f t="shared" si="24"/>
        <v>0</v>
      </c>
      <c r="BF149" s="158">
        <f t="shared" si="25"/>
        <v>0</v>
      </c>
      <c r="BG149" s="158">
        <f t="shared" si="26"/>
        <v>0</v>
      </c>
      <c r="BH149" s="158">
        <f t="shared" si="27"/>
        <v>0</v>
      </c>
      <c r="BI149" s="158">
        <f t="shared" si="28"/>
        <v>0</v>
      </c>
      <c r="BJ149" s="14" t="s">
        <v>79</v>
      </c>
      <c r="BK149" s="158">
        <f t="shared" si="29"/>
        <v>0</v>
      </c>
      <c r="BL149" s="14" t="s">
        <v>196</v>
      </c>
      <c r="BM149" s="157" t="s">
        <v>2539</v>
      </c>
    </row>
    <row r="150" spans="2:65" s="1" customFormat="1" ht="24" customHeight="1">
      <c r="B150" s="145"/>
      <c r="C150" s="146" t="s">
        <v>404</v>
      </c>
      <c r="D150" s="146" t="s">
        <v>191</v>
      </c>
      <c r="E150" s="147" t="s">
        <v>2540</v>
      </c>
      <c r="F150" s="148" t="s">
        <v>2541</v>
      </c>
      <c r="G150" s="149" t="s">
        <v>258</v>
      </c>
      <c r="H150" s="150">
        <v>196.7</v>
      </c>
      <c r="I150" s="151"/>
      <c r="J150" s="152">
        <f t="shared" si="20"/>
        <v>0</v>
      </c>
      <c r="K150" s="148" t="s">
        <v>195</v>
      </c>
      <c r="L150" s="29"/>
      <c r="M150" s="153" t="s">
        <v>3</v>
      </c>
      <c r="N150" s="154" t="s">
        <v>43</v>
      </c>
      <c r="O150" s="49"/>
      <c r="P150" s="155">
        <f t="shared" si="21"/>
        <v>0</v>
      </c>
      <c r="Q150" s="155">
        <v>0.15540000000000001</v>
      </c>
      <c r="R150" s="155">
        <f t="shared" si="22"/>
        <v>30.56718</v>
      </c>
      <c r="S150" s="155">
        <v>0</v>
      </c>
      <c r="T150" s="156">
        <f t="shared" si="23"/>
        <v>0</v>
      </c>
      <c r="AR150" s="157" t="s">
        <v>196</v>
      </c>
      <c r="AT150" s="157" t="s">
        <v>191</v>
      </c>
      <c r="AU150" s="157" t="s">
        <v>85</v>
      </c>
      <c r="AY150" s="14" t="s">
        <v>189</v>
      </c>
      <c r="BE150" s="158">
        <f t="shared" si="24"/>
        <v>0</v>
      </c>
      <c r="BF150" s="158">
        <f t="shared" si="25"/>
        <v>0</v>
      </c>
      <c r="BG150" s="158">
        <f t="shared" si="26"/>
        <v>0</v>
      </c>
      <c r="BH150" s="158">
        <f t="shared" si="27"/>
        <v>0</v>
      </c>
      <c r="BI150" s="158">
        <f t="shared" si="28"/>
        <v>0</v>
      </c>
      <c r="BJ150" s="14" t="s">
        <v>79</v>
      </c>
      <c r="BK150" s="158">
        <f t="shared" si="29"/>
        <v>0</v>
      </c>
      <c r="BL150" s="14" t="s">
        <v>196</v>
      </c>
      <c r="BM150" s="157" t="s">
        <v>2542</v>
      </c>
    </row>
    <row r="151" spans="2:65" s="1" customFormat="1" ht="16.5" customHeight="1">
      <c r="B151" s="145"/>
      <c r="C151" s="159" t="s">
        <v>408</v>
      </c>
      <c r="D151" s="159" t="s">
        <v>255</v>
      </c>
      <c r="E151" s="160" t="s">
        <v>2543</v>
      </c>
      <c r="F151" s="161" t="s">
        <v>2544</v>
      </c>
      <c r="G151" s="162" t="s">
        <v>258</v>
      </c>
      <c r="H151" s="163">
        <v>217</v>
      </c>
      <c r="I151" s="164"/>
      <c r="J151" s="165">
        <f t="shared" si="20"/>
        <v>0</v>
      </c>
      <c r="K151" s="161" t="s">
        <v>195</v>
      </c>
      <c r="L151" s="166"/>
      <c r="M151" s="167" t="s">
        <v>3</v>
      </c>
      <c r="N151" s="168" t="s">
        <v>43</v>
      </c>
      <c r="O151" s="49"/>
      <c r="P151" s="155">
        <f t="shared" si="21"/>
        <v>0</v>
      </c>
      <c r="Q151" s="155">
        <v>8.1000000000000003E-2</v>
      </c>
      <c r="R151" s="155">
        <f t="shared" si="22"/>
        <v>17.577000000000002</v>
      </c>
      <c r="S151" s="155">
        <v>0</v>
      </c>
      <c r="T151" s="156">
        <f t="shared" si="23"/>
        <v>0</v>
      </c>
      <c r="AR151" s="157" t="s">
        <v>220</v>
      </c>
      <c r="AT151" s="157" t="s">
        <v>255</v>
      </c>
      <c r="AU151" s="157" t="s">
        <v>85</v>
      </c>
      <c r="AY151" s="14" t="s">
        <v>189</v>
      </c>
      <c r="BE151" s="158">
        <f t="shared" si="24"/>
        <v>0</v>
      </c>
      <c r="BF151" s="158">
        <f t="shared" si="25"/>
        <v>0</v>
      </c>
      <c r="BG151" s="158">
        <f t="shared" si="26"/>
        <v>0</v>
      </c>
      <c r="BH151" s="158">
        <f t="shared" si="27"/>
        <v>0</v>
      </c>
      <c r="BI151" s="158">
        <f t="shared" si="28"/>
        <v>0</v>
      </c>
      <c r="BJ151" s="14" t="s">
        <v>79</v>
      </c>
      <c r="BK151" s="158">
        <f t="shared" si="29"/>
        <v>0</v>
      </c>
      <c r="BL151" s="14" t="s">
        <v>196</v>
      </c>
      <c r="BM151" s="157" t="s">
        <v>2545</v>
      </c>
    </row>
    <row r="152" spans="2:65" s="1" customFormat="1" ht="24" customHeight="1">
      <c r="B152" s="145"/>
      <c r="C152" s="146" t="s">
        <v>1447</v>
      </c>
      <c r="D152" s="146" t="s">
        <v>191</v>
      </c>
      <c r="E152" s="147" t="s">
        <v>2540</v>
      </c>
      <c r="F152" s="148" t="s">
        <v>2541</v>
      </c>
      <c r="G152" s="149" t="s">
        <v>258</v>
      </c>
      <c r="H152" s="150">
        <v>11.5</v>
      </c>
      <c r="I152" s="151"/>
      <c r="J152" s="152">
        <f t="shared" si="20"/>
        <v>0</v>
      </c>
      <c r="K152" s="148" t="s">
        <v>195</v>
      </c>
      <c r="L152" s="29"/>
      <c r="M152" s="153" t="s">
        <v>3</v>
      </c>
      <c r="N152" s="154" t="s">
        <v>43</v>
      </c>
      <c r="O152" s="49"/>
      <c r="P152" s="155">
        <f t="shared" si="21"/>
        <v>0</v>
      </c>
      <c r="Q152" s="155">
        <v>0.15540000000000001</v>
      </c>
      <c r="R152" s="155">
        <f t="shared" si="22"/>
        <v>1.7871000000000001</v>
      </c>
      <c r="S152" s="155">
        <v>0</v>
      </c>
      <c r="T152" s="156">
        <f t="shared" si="23"/>
        <v>0</v>
      </c>
      <c r="AR152" s="157" t="s">
        <v>196</v>
      </c>
      <c r="AT152" s="157" t="s">
        <v>191</v>
      </c>
      <c r="AU152" s="157" t="s">
        <v>85</v>
      </c>
      <c r="AY152" s="14" t="s">
        <v>189</v>
      </c>
      <c r="BE152" s="158">
        <f t="shared" si="24"/>
        <v>0</v>
      </c>
      <c r="BF152" s="158">
        <f t="shared" si="25"/>
        <v>0</v>
      </c>
      <c r="BG152" s="158">
        <f t="shared" si="26"/>
        <v>0</v>
      </c>
      <c r="BH152" s="158">
        <f t="shared" si="27"/>
        <v>0</v>
      </c>
      <c r="BI152" s="158">
        <f t="shared" si="28"/>
        <v>0</v>
      </c>
      <c r="BJ152" s="14" t="s">
        <v>79</v>
      </c>
      <c r="BK152" s="158">
        <f t="shared" si="29"/>
        <v>0</v>
      </c>
      <c r="BL152" s="14" t="s">
        <v>196</v>
      </c>
      <c r="BM152" s="157" t="s">
        <v>2546</v>
      </c>
    </row>
    <row r="153" spans="2:65" s="1" customFormat="1" ht="16.5" customHeight="1">
      <c r="B153" s="145"/>
      <c r="C153" s="159" t="s">
        <v>416</v>
      </c>
      <c r="D153" s="159" t="s">
        <v>255</v>
      </c>
      <c r="E153" s="160" t="s">
        <v>2547</v>
      </c>
      <c r="F153" s="161" t="s">
        <v>2548</v>
      </c>
      <c r="G153" s="162" t="s">
        <v>258</v>
      </c>
      <c r="H153" s="163">
        <v>11.5</v>
      </c>
      <c r="I153" s="164"/>
      <c r="J153" s="165">
        <f t="shared" si="20"/>
        <v>0</v>
      </c>
      <c r="K153" s="161" t="s">
        <v>195</v>
      </c>
      <c r="L153" s="166"/>
      <c r="M153" s="167" t="s">
        <v>3</v>
      </c>
      <c r="N153" s="168" t="s">
        <v>43</v>
      </c>
      <c r="O153" s="49"/>
      <c r="P153" s="155">
        <f t="shared" si="21"/>
        <v>0</v>
      </c>
      <c r="Q153" s="155">
        <v>4.8300000000000003E-2</v>
      </c>
      <c r="R153" s="155">
        <f t="shared" si="22"/>
        <v>0.55545</v>
      </c>
      <c r="S153" s="155">
        <v>0</v>
      </c>
      <c r="T153" s="156">
        <f t="shared" si="23"/>
        <v>0</v>
      </c>
      <c r="AR153" s="157" t="s">
        <v>220</v>
      </c>
      <c r="AT153" s="157" t="s">
        <v>255</v>
      </c>
      <c r="AU153" s="157" t="s">
        <v>85</v>
      </c>
      <c r="AY153" s="14" t="s">
        <v>189</v>
      </c>
      <c r="BE153" s="158">
        <f t="shared" si="24"/>
        <v>0</v>
      </c>
      <c r="BF153" s="158">
        <f t="shared" si="25"/>
        <v>0</v>
      </c>
      <c r="BG153" s="158">
        <f t="shared" si="26"/>
        <v>0</v>
      </c>
      <c r="BH153" s="158">
        <f t="shared" si="27"/>
        <v>0</v>
      </c>
      <c r="BI153" s="158">
        <f t="shared" si="28"/>
        <v>0</v>
      </c>
      <c r="BJ153" s="14" t="s">
        <v>79</v>
      </c>
      <c r="BK153" s="158">
        <f t="shared" si="29"/>
        <v>0</v>
      </c>
      <c r="BL153" s="14" t="s">
        <v>196</v>
      </c>
      <c r="BM153" s="157" t="s">
        <v>2549</v>
      </c>
    </row>
    <row r="154" spans="2:65" s="1" customFormat="1" ht="16.5" customHeight="1">
      <c r="B154" s="145"/>
      <c r="C154" s="146" t="s">
        <v>420</v>
      </c>
      <c r="D154" s="146" t="s">
        <v>191</v>
      </c>
      <c r="E154" s="147" t="s">
        <v>454</v>
      </c>
      <c r="F154" s="148" t="s">
        <v>455</v>
      </c>
      <c r="G154" s="149" t="s">
        <v>194</v>
      </c>
      <c r="H154" s="150">
        <v>8.3279999999999994</v>
      </c>
      <c r="I154" s="151"/>
      <c r="J154" s="152">
        <f t="shared" si="20"/>
        <v>0</v>
      </c>
      <c r="K154" s="148" t="s">
        <v>195</v>
      </c>
      <c r="L154" s="29"/>
      <c r="M154" s="153" t="s">
        <v>3</v>
      </c>
      <c r="N154" s="154" t="s">
        <v>43</v>
      </c>
      <c r="O154" s="49"/>
      <c r="P154" s="155">
        <f t="shared" si="21"/>
        <v>0</v>
      </c>
      <c r="Q154" s="155">
        <v>2.2563399999999998</v>
      </c>
      <c r="R154" s="155">
        <f t="shared" si="22"/>
        <v>18.790799519999997</v>
      </c>
      <c r="S154" s="155">
        <v>0</v>
      </c>
      <c r="T154" s="156">
        <f t="shared" si="23"/>
        <v>0</v>
      </c>
      <c r="AR154" s="157" t="s">
        <v>196</v>
      </c>
      <c r="AT154" s="157" t="s">
        <v>191</v>
      </c>
      <c r="AU154" s="157" t="s">
        <v>85</v>
      </c>
      <c r="AY154" s="14" t="s">
        <v>189</v>
      </c>
      <c r="BE154" s="158">
        <f t="shared" si="24"/>
        <v>0</v>
      </c>
      <c r="BF154" s="158">
        <f t="shared" si="25"/>
        <v>0</v>
      </c>
      <c r="BG154" s="158">
        <f t="shared" si="26"/>
        <v>0</v>
      </c>
      <c r="BH154" s="158">
        <f t="shared" si="27"/>
        <v>0</v>
      </c>
      <c r="BI154" s="158">
        <f t="shared" si="28"/>
        <v>0</v>
      </c>
      <c r="BJ154" s="14" t="s">
        <v>79</v>
      </c>
      <c r="BK154" s="158">
        <f t="shared" si="29"/>
        <v>0</v>
      </c>
      <c r="BL154" s="14" t="s">
        <v>196</v>
      </c>
      <c r="BM154" s="157" t="s">
        <v>2550</v>
      </c>
    </row>
    <row r="155" spans="2:65" s="11" customFormat="1" ht="22.9" customHeight="1">
      <c r="B155" s="132"/>
      <c r="D155" s="133" t="s">
        <v>71</v>
      </c>
      <c r="E155" s="143" t="s">
        <v>2551</v>
      </c>
      <c r="F155" s="143" t="s">
        <v>2552</v>
      </c>
      <c r="I155" s="135"/>
      <c r="J155" s="144">
        <f>BK155</f>
        <v>0</v>
      </c>
      <c r="L155" s="132"/>
      <c r="M155" s="137"/>
      <c r="N155" s="138"/>
      <c r="O155" s="138"/>
      <c r="P155" s="139">
        <v>0</v>
      </c>
      <c r="Q155" s="138"/>
      <c r="R155" s="139">
        <v>0</v>
      </c>
      <c r="S155" s="138"/>
      <c r="T155" s="140">
        <v>0</v>
      </c>
      <c r="AR155" s="133" t="s">
        <v>79</v>
      </c>
      <c r="AT155" s="141" t="s">
        <v>71</v>
      </c>
      <c r="AU155" s="141" t="s">
        <v>79</v>
      </c>
      <c r="AY155" s="133" t="s">
        <v>189</v>
      </c>
      <c r="BK155" s="142">
        <v>0</v>
      </c>
    </row>
    <row r="156" spans="2:65" s="11" customFormat="1" ht="22.9" customHeight="1">
      <c r="B156" s="132"/>
      <c r="D156" s="133" t="s">
        <v>71</v>
      </c>
      <c r="E156" s="143" t="s">
        <v>2553</v>
      </c>
      <c r="F156" s="143" t="s">
        <v>2554</v>
      </c>
      <c r="I156" s="135"/>
      <c r="J156" s="144">
        <f>BK156</f>
        <v>0</v>
      </c>
      <c r="L156" s="132"/>
      <c r="M156" s="137"/>
      <c r="N156" s="138"/>
      <c r="O156" s="138"/>
      <c r="P156" s="139">
        <f>SUM(P157:P159)</f>
        <v>0</v>
      </c>
      <c r="Q156" s="138"/>
      <c r="R156" s="139">
        <f>SUM(R157:R159)</f>
        <v>1.0064999999999999E-2</v>
      </c>
      <c r="S156" s="138"/>
      <c r="T156" s="140">
        <f>SUM(T157:T159)</f>
        <v>0</v>
      </c>
      <c r="AR156" s="133" t="s">
        <v>79</v>
      </c>
      <c r="AT156" s="141" t="s">
        <v>71</v>
      </c>
      <c r="AU156" s="141" t="s">
        <v>79</v>
      </c>
      <c r="AY156" s="133" t="s">
        <v>189</v>
      </c>
      <c r="BK156" s="142">
        <f>SUM(BK157:BK159)</f>
        <v>0</v>
      </c>
    </row>
    <row r="157" spans="2:65" s="1" customFormat="1" ht="24" customHeight="1">
      <c r="B157" s="145"/>
      <c r="C157" s="146" t="s">
        <v>424</v>
      </c>
      <c r="D157" s="146" t="s">
        <v>191</v>
      </c>
      <c r="E157" s="147" t="s">
        <v>2555</v>
      </c>
      <c r="F157" s="148" t="s">
        <v>2556</v>
      </c>
      <c r="G157" s="149" t="s">
        <v>233</v>
      </c>
      <c r="H157" s="150">
        <v>941</v>
      </c>
      <c r="I157" s="151"/>
      <c r="J157" s="152">
        <f>ROUND(I157*H157,2)</f>
        <v>0</v>
      </c>
      <c r="K157" s="148" t="s">
        <v>195</v>
      </c>
      <c r="L157" s="29"/>
      <c r="M157" s="153" t="s">
        <v>3</v>
      </c>
      <c r="N157" s="154" t="s">
        <v>43</v>
      </c>
      <c r="O157" s="49"/>
      <c r="P157" s="155">
        <f>O157*H157</f>
        <v>0</v>
      </c>
      <c r="Q157" s="155">
        <v>0</v>
      </c>
      <c r="R157" s="155">
        <f>Q157*H157</f>
        <v>0</v>
      </c>
      <c r="S157" s="155">
        <v>0</v>
      </c>
      <c r="T157" s="156">
        <f>S157*H157</f>
        <v>0</v>
      </c>
      <c r="AR157" s="157" t="s">
        <v>196</v>
      </c>
      <c r="AT157" s="157" t="s">
        <v>191</v>
      </c>
      <c r="AU157" s="157" t="s">
        <v>85</v>
      </c>
      <c r="AY157" s="14" t="s">
        <v>189</v>
      </c>
      <c r="BE157" s="158">
        <f>IF(N157="základní",J157,0)</f>
        <v>0</v>
      </c>
      <c r="BF157" s="158">
        <f>IF(N157="snížená",J157,0)</f>
        <v>0</v>
      </c>
      <c r="BG157" s="158">
        <f>IF(N157="zákl. přenesená",J157,0)</f>
        <v>0</v>
      </c>
      <c r="BH157" s="158">
        <f>IF(N157="sníž. přenesená",J157,0)</f>
        <v>0</v>
      </c>
      <c r="BI157" s="158">
        <f>IF(N157="nulová",J157,0)</f>
        <v>0</v>
      </c>
      <c r="BJ157" s="14" t="s">
        <v>79</v>
      </c>
      <c r="BK157" s="158">
        <f>ROUND(I157*H157,2)</f>
        <v>0</v>
      </c>
      <c r="BL157" s="14" t="s">
        <v>196</v>
      </c>
      <c r="BM157" s="157" t="s">
        <v>2557</v>
      </c>
    </row>
    <row r="158" spans="2:65" s="1" customFormat="1" ht="24" customHeight="1">
      <c r="B158" s="145"/>
      <c r="C158" s="146" t="s">
        <v>429</v>
      </c>
      <c r="D158" s="146" t="s">
        <v>191</v>
      </c>
      <c r="E158" s="147" t="s">
        <v>2558</v>
      </c>
      <c r="F158" s="148" t="s">
        <v>2559</v>
      </c>
      <c r="G158" s="149" t="s">
        <v>233</v>
      </c>
      <c r="H158" s="150">
        <v>941</v>
      </c>
      <c r="I158" s="151"/>
      <c r="J158" s="152">
        <f>ROUND(I158*H158,2)</f>
        <v>0</v>
      </c>
      <c r="K158" s="148" t="s">
        <v>195</v>
      </c>
      <c r="L158" s="29"/>
      <c r="M158" s="153" t="s">
        <v>3</v>
      </c>
      <c r="N158" s="154" t="s">
        <v>43</v>
      </c>
      <c r="O158" s="49"/>
      <c r="P158" s="155">
        <f>O158*H158</f>
        <v>0</v>
      </c>
      <c r="Q158" s="155">
        <v>0</v>
      </c>
      <c r="R158" s="155">
        <f>Q158*H158</f>
        <v>0</v>
      </c>
      <c r="S158" s="155">
        <v>0</v>
      </c>
      <c r="T158" s="156">
        <f>S158*H158</f>
        <v>0</v>
      </c>
      <c r="AR158" s="157" t="s">
        <v>196</v>
      </c>
      <c r="AT158" s="157" t="s">
        <v>191</v>
      </c>
      <c r="AU158" s="157" t="s">
        <v>85</v>
      </c>
      <c r="AY158" s="14" t="s">
        <v>189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4" t="s">
        <v>79</v>
      </c>
      <c r="BK158" s="158">
        <f>ROUND(I158*H158,2)</f>
        <v>0</v>
      </c>
      <c r="BL158" s="14" t="s">
        <v>196</v>
      </c>
      <c r="BM158" s="157" t="s">
        <v>2560</v>
      </c>
    </row>
    <row r="159" spans="2:65" s="1" customFormat="1" ht="16.5" customHeight="1">
      <c r="B159" s="145"/>
      <c r="C159" s="159" t="s">
        <v>433</v>
      </c>
      <c r="D159" s="159" t="s">
        <v>255</v>
      </c>
      <c r="E159" s="160" t="s">
        <v>2561</v>
      </c>
      <c r="F159" s="161" t="s">
        <v>2562</v>
      </c>
      <c r="G159" s="162" t="s">
        <v>702</v>
      </c>
      <c r="H159" s="163">
        <v>10.065</v>
      </c>
      <c r="I159" s="164"/>
      <c r="J159" s="165">
        <f>ROUND(I159*H159,2)</f>
        <v>0</v>
      </c>
      <c r="K159" s="161" t="s">
        <v>195</v>
      </c>
      <c r="L159" s="166"/>
      <c r="M159" s="167" t="s">
        <v>3</v>
      </c>
      <c r="N159" s="168" t="s">
        <v>43</v>
      </c>
      <c r="O159" s="49"/>
      <c r="P159" s="155">
        <f>O159*H159</f>
        <v>0</v>
      </c>
      <c r="Q159" s="155">
        <v>1E-3</v>
      </c>
      <c r="R159" s="155">
        <f>Q159*H159</f>
        <v>1.0064999999999999E-2</v>
      </c>
      <c r="S159" s="155">
        <v>0</v>
      </c>
      <c r="T159" s="156">
        <f>S159*H159</f>
        <v>0</v>
      </c>
      <c r="AR159" s="157" t="s">
        <v>220</v>
      </c>
      <c r="AT159" s="157" t="s">
        <v>255</v>
      </c>
      <c r="AU159" s="157" t="s">
        <v>85</v>
      </c>
      <c r="AY159" s="14" t="s">
        <v>189</v>
      </c>
      <c r="BE159" s="158">
        <f>IF(N159="základní",J159,0)</f>
        <v>0</v>
      </c>
      <c r="BF159" s="158">
        <f>IF(N159="snížená",J159,0)</f>
        <v>0</v>
      </c>
      <c r="BG159" s="158">
        <f>IF(N159="zákl. přenesená",J159,0)</f>
        <v>0</v>
      </c>
      <c r="BH159" s="158">
        <f>IF(N159="sníž. přenesená",J159,0)</f>
        <v>0</v>
      </c>
      <c r="BI159" s="158">
        <f>IF(N159="nulová",J159,0)</f>
        <v>0</v>
      </c>
      <c r="BJ159" s="14" t="s">
        <v>79</v>
      </c>
      <c r="BK159" s="158">
        <f>ROUND(I159*H159,2)</f>
        <v>0</v>
      </c>
      <c r="BL159" s="14" t="s">
        <v>196</v>
      </c>
      <c r="BM159" s="157" t="s">
        <v>2563</v>
      </c>
    </row>
    <row r="160" spans="2:65" s="11" customFormat="1" ht="22.9" customHeight="1">
      <c r="B160" s="132"/>
      <c r="D160" s="133" t="s">
        <v>71</v>
      </c>
      <c r="E160" s="143" t="s">
        <v>225</v>
      </c>
      <c r="F160" s="143" t="s">
        <v>630</v>
      </c>
      <c r="I160" s="135"/>
      <c r="J160" s="144">
        <f>BK160</f>
        <v>0</v>
      </c>
      <c r="L160" s="132"/>
      <c r="M160" s="137"/>
      <c r="N160" s="138"/>
      <c r="O160" s="138"/>
      <c r="P160" s="139">
        <f>SUM(P161:P164)</f>
        <v>0</v>
      </c>
      <c r="Q160" s="138"/>
      <c r="R160" s="139">
        <f>SUM(R161:R164)</f>
        <v>1.4102124999999999</v>
      </c>
      <c r="S160" s="138"/>
      <c r="T160" s="140">
        <f>SUM(T161:T164)</f>
        <v>0.12648000000000001</v>
      </c>
      <c r="AR160" s="133" t="s">
        <v>79</v>
      </c>
      <c r="AT160" s="141" t="s">
        <v>71</v>
      </c>
      <c r="AU160" s="141" t="s">
        <v>79</v>
      </c>
      <c r="AY160" s="133" t="s">
        <v>189</v>
      </c>
      <c r="BK160" s="142">
        <f>SUM(BK161:BK164)</f>
        <v>0</v>
      </c>
    </row>
    <row r="161" spans="2:65" s="1" customFormat="1" ht="16.5" customHeight="1">
      <c r="B161" s="145"/>
      <c r="C161" s="146" t="s">
        <v>437</v>
      </c>
      <c r="D161" s="146" t="s">
        <v>191</v>
      </c>
      <c r="E161" s="147" t="s">
        <v>2564</v>
      </c>
      <c r="F161" s="148" t="s">
        <v>2565</v>
      </c>
      <c r="G161" s="149" t="s">
        <v>307</v>
      </c>
      <c r="H161" s="150">
        <v>1</v>
      </c>
      <c r="I161" s="151"/>
      <c r="J161" s="152">
        <f>ROUND(I161*H161,2)</f>
        <v>0</v>
      </c>
      <c r="K161" s="148" t="s">
        <v>877</v>
      </c>
      <c r="L161" s="29"/>
      <c r="M161" s="153" t="s">
        <v>3</v>
      </c>
      <c r="N161" s="154" t="s">
        <v>43</v>
      </c>
      <c r="O161" s="49"/>
      <c r="P161" s="155">
        <f>O161*H161</f>
        <v>0</v>
      </c>
      <c r="Q161" s="155">
        <v>0</v>
      </c>
      <c r="R161" s="155">
        <f>Q161*H161</f>
        <v>0</v>
      </c>
      <c r="S161" s="155">
        <v>0</v>
      </c>
      <c r="T161" s="156">
        <f>S161*H161</f>
        <v>0</v>
      </c>
      <c r="AR161" s="157" t="s">
        <v>196</v>
      </c>
      <c r="AT161" s="157" t="s">
        <v>191</v>
      </c>
      <c r="AU161" s="157" t="s">
        <v>85</v>
      </c>
      <c r="AY161" s="14" t="s">
        <v>189</v>
      </c>
      <c r="BE161" s="158">
        <f>IF(N161="základní",J161,0)</f>
        <v>0</v>
      </c>
      <c r="BF161" s="158">
        <f>IF(N161="snížená",J161,0)</f>
        <v>0</v>
      </c>
      <c r="BG161" s="158">
        <f>IF(N161="zákl. přenesená",J161,0)</f>
        <v>0</v>
      </c>
      <c r="BH161" s="158">
        <f>IF(N161="sníž. přenesená",J161,0)</f>
        <v>0</v>
      </c>
      <c r="BI161" s="158">
        <f>IF(N161="nulová",J161,0)</f>
        <v>0</v>
      </c>
      <c r="BJ161" s="14" t="s">
        <v>79</v>
      </c>
      <c r="BK161" s="158">
        <f>ROUND(I161*H161,2)</f>
        <v>0</v>
      </c>
      <c r="BL161" s="14" t="s">
        <v>196</v>
      </c>
      <c r="BM161" s="157" t="s">
        <v>2566</v>
      </c>
    </row>
    <row r="162" spans="2:65" s="1" customFormat="1" ht="16.5" customHeight="1">
      <c r="B162" s="145"/>
      <c r="C162" s="146" t="s">
        <v>441</v>
      </c>
      <c r="D162" s="146" t="s">
        <v>191</v>
      </c>
      <c r="E162" s="147" t="s">
        <v>2567</v>
      </c>
      <c r="F162" s="148" t="s">
        <v>2568</v>
      </c>
      <c r="G162" s="149" t="s">
        <v>258</v>
      </c>
      <c r="H162" s="150">
        <v>9</v>
      </c>
      <c r="I162" s="151"/>
      <c r="J162" s="152">
        <f>ROUND(I162*H162,2)</f>
        <v>0</v>
      </c>
      <c r="K162" s="148" t="s">
        <v>877</v>
      </c>
      <c r="L162" s="29"/>
      <c r="M162" s="153" t="s">
        <v>3</v>
      </c>
      <c r="N162" s="154" t="s">
        <v>43</v>
      </c>
      <c r="O162" s="49"/>
      <c r="P162" s="155">
        <f>O162*H162</f>
        <v>0</v>
      </c>
      <c r="Q162" s="155">
        <v>0</v>
      </c>
      <c r="R162" s="155">
        <f>Q162*H162</f>
        <v>0</v>
      </c>
      <c r="S162" s="155">
        <v>0</v>
      </c>
      <c r="T162" s="156">
        <f>S162*H162</f>
        <v>0</v>
      </c>
      <c r="AR162" s="157" t="s">
        <v>196</v>
      </c>
      <c r="AT162" s="157" t="s">
        <v>191</v>
      </c>
      <c r="AU162" s="157" t="s">
        <v>85</v>
      </c>
      <c r="AY162" s="14" t="s">
        <v>189</v>
      </c>
      <c r="BE162" s="158">
        <f>IF(N162="základní",J162,0)</f>
        <v>0</v>
      </c>
      <c r="BF162" s="158">
        <f>IF(N162="snížená",J162,0)</f>
        <v>0</v>
      </c>
      <c r="BG162" s="158">
        <f>IF(N162="zákl. přenesená",J162,0)</f>
        <v>0</v>
      </c>
      <c r="BH162" s="158">
        <f>IF(N162="sníž. přenesená",J162,0)</f>
        <v>0</v>
      </c>
      <c r="BI162" s="158">
        <f>IF(N162="nulová",J162,0)</f>
        <v>0</v>
      </c>
      <c r="BJ162" s="14" t="s">
        <v>79</v>
      </c>
      <c r="BK162" s="158">
        <f>ROUND(I162*H162,2)</f>
        <v>0</v>
      </c>
      <c r="BL162" s="14" t="s">
        <v>196</v>
      </c>
      <c r="BM162" s="157" t="s">
        <v>2569</v>
      </c>
    </row>
    <row r="163" spans="2:65" s="1" customFormat="1" ht="16.5" customHeight="1">
      <c r="B163" s="145"/>
      <c r="C163" s="146" t="s">
        <v>445</v>
      </c>
      <c r="D163" s="146" t="s">
        <v>191</v>
      </c>
      <c r="E163" s="147" t="s">
        <v>454</v>
      </c>
      <c r="F163" s="148" t="s">
        <v>455</v>
      </c>
      <c r="G163" s="149" t="s">
        <v>194</v>
      </c>
      <c r="H163" s="150">
        <v>0.625</v>
      </c>
      <c r="I163" s="151"/>
      <c r="J163" s="152">
        <f>ROUND(I163*H163,2)</f>
        <v>0</v>
      </c>
      <c r="K163" s="148" t="s">
        <v>195</v>
      </c>
      <c r="L163" s="29"/>
      <c r="M163" s="153" t="s">
        <v>3</v>
      </c>
      <c r="N163" s="154" t="s">
        <v>43</v>
      </c>
      <c r="O163" s="49"/>
      <c r="P163" s="155">
        <f>O163*H163</f>
        <v>0</v>
      </c>
      <c r="Q163" s="155">
        <v>2.2563399999999998</v>
      </c>
      <c r="R163" s="155">
        <f>Q163*H163</f>
        <v>1.4102124999999999</v>
      </c>
      <c r="S163" s="155">
        <v>0</v>
      </c>
      <c r="T163" s="156">
        <f>S163*H163</f>
        <v>0</v>
      </c>
      <c r="AR163" s="157" t="s">
        <v>196</v>
      </c>
      <c r="AT163" s="157" t="s">
        <v>191</v>
      </c>
      <c r="AU163" s="157" t="s">
        <v>85</v>
      </c>
      <c r="AY163" s="14" t="s">
        <v>189</v>
      </c>
      <c r="BE163" s="158">
        <f>IF(N163="základní",J163,0)</f>
        <v>0</v>
      </c>
      <c r="BF163" s="158">
        <f>IF(N163="snížená",J163,0)</f>
        <v>0</v>
      </c>
      <c r="BG163" s="158">
        <f>IF(N163="zákl. přenesená",J163,0)</f>
        <v>0</v>
      </c>
      <c r="BH163" s="158">
        <f>IF(N163="sníž. přenesená",J163,0)</f>
        <v>0</v>
      </c>
      <c r="BI163" s="158">
        <f>IF(N163="nulová",J163,0)</f>
        <v>0</v>
      </c>
      <c r="BJ163" s="14" t="s">
        <v>79</v>
      </c>
      <c r="BK163" s="158">
        <f>ROUND(I163*H163,2)</f>
        <v>0</v>
      </c>
      <c r="BL163" s="14" t="s">
        <v>196</v>
      </c>
      <c r="BM163" s="157" t="s">
        <v>2570</v>
      </c>
    </row>
    <row r="164" spans="2:65" s="1" customFormat="1" ht="16.5" customHeight="1">
      <c r="B164" s="145"/>
      <c r="C164" s="146" t="s">
        <v>449</v>
      </c>
      <c r="D164" s="146" t="s">
        <v>191</v>
      </c>
      <c r="E164" s="147" t="s">
        <v>2571</v>
      </c>
      <c r="F164" s="148" t="s">
        <v>2572</v>
      </c>
      <c r="G164" s="149" t="s">
        <v>258</v>
      </c>
      <c r="H164" s="150">
        <v>51</v>
      </c>
      <c r="I164" s="151"/>
      <c r="J164" s="152">
        <f>ROUND(I164*H164,2)</f>
        <v>0</v>
      </c>
      <c r="K164" s="148" t="s">
        <v>195</v>
      </c>
      <c r="L164" s="29"/>
      <c r="M164" s="153" t="s">
        <v>3</v>
      </c>
      <c r="N164" s="154" t="s">
        <v>43</v>
      </c>
      <c r="O164" s="49"/>
      <c r="P164" s="155">
        <f>O164*H164</f>
        <v>0</v>
      </c>
      <c r="Q164" s="155">
        <v>0</v>
      </c>
      <c r="R164" s="155">
        <f>Q164*H164</f>
        <v>0</v>
      </c>
      <c r="S164" s="155">
        <v>2.48E-3</v>
      </c>
      <c r="T164" s="156">
        <f>S164*H164</f>
        <v>0.12648000000000001</v>
      </c>
      <c r="AR164" s="157" t="s">
        <v>196</v>
      </c>
      <c r="AT164" s="157" t="s">
        <v>191</v>
      </c>
      <c r="AU164" s="157" t="s">
        <v>85</v>
      </c>
      <c r="AY164" s="14" t="s">
        <v>189</v>
      </c>
      <c r="BE164" s="158">
        <f>IF(N164="základní",J164,0)</f>
        <v>0</v>
      </c>
      <c r="BF164" s="158">
        <f>IF(N164="snížená",J164,0)</f>
        <v>0</v>
      </c>
      <c r="BG164" s="158">
        <f>IF(N164="zákl. přenesená",J164,0)</f>
        <v>0</v>
      </c>
      <c r="BH164" s="158">
        <f>IF(N164="sníž. přenesená",J164,0)</f>
        <v>0</v>
      </c>
      <c r="BI164" s="158">
        <f>IF(N164="nulová",J164,0)</f>
        <v>0</v>
      </c>
      <c r="BJ164" s="14" t="s">
        <v>79</v>
      </c>
      <c r="BK164" s="158">
        <f>ROUND(I164*H164,2)</f>
        <v>0</v>
      </c>
      <c r="BL164" s="14" t="s">
        <v>196</v>
      </c>
      <c r="BM164" s="157" t="s">
        <v>2573</v>
      </c>
    </row>
    <row r="165" spans="2:65" s="11" customFormat="1" ht="22.9" customHeight="1">
      <c r="B165" s="132"/>
      <c r="D165" s="133" t="s">
        <v>71</v>
      </c>
      <c r="E165" s="143" t="s">
        <v>668</v>
      </c>
      <c r="F165" s="143" t="s">
        <v>669</v>
      </c>
      <c r="I165" s="135"/>
      <c r="J165" s="144">
        <f>BK165</f>
        <v>0</v>
      </c>
      <c r="L165" s="132"/>
      <c r="M165" s="137"/>
      <c r="N165" s="138"/>
      <c r="O165" s="138"/>
      <c r="P165" s="139">
        <f>P166</f>
        <v>0</v>
      </c>
      <c r="Q165" s="138"/>
      <c r="R165" s="139">
        <f>R166</f>
        <v>0</v>
      </c>
      <c r="S165" s="138"/>
      <c r="T165" s="140">
        <f>T166</f>
        <v>0</v>
      </c>
      <c r="AR165" s="133" t="s">
        <v>79</v>
      </c>
      <c r="AT165" s="141" t="s">
        <v>71</v>
      </c>
      <c r="AU165" s="141" t="s">
        <v>79</v>
      </c>
      <c r="AY165" s="133" t="s">
        <v>189</v>
      </c>
      <c r="BK165" s="142">
        <f>BK166</f>
        <v>0</v>
      </c>
    </row>
    <row r="166" spans="2:65" s="1" customFormat="1" ht="24" customHeight="1">
      <c r="B166" s="145"/>
      <c r="C166" s="146" t="s">
        <v>453</v>
      </c>
      <c r="D166" s="146" t="s">
        <v>191</v>
      </c>
      <c r="E166" s="147" t="s">
        <v>2574</v>
      </c>
      <c r="F166" s="148" t="s">
        <v>2575</v>
      </c>
      <c r="G166" s="149" t="s">
        <v>223</v>
      </c>
      <c r="H166" s="150">
        <v>1019.027</v>
      </c>
      <c r="I166" s="151"/>
      <c r="J166" s="152">
        <f>ROUND(I166*H166,2)</f>
        <v>0</v>
      </c>
      <c r="K166" s="148" t="s">
        <v>195</v>
      </c>
      <c r="L166" s="29"/>
      <c r="M166" s="170" t="s">
        <v>3</v>
      </c>
      <c r="N166" s="171" t="s">
        <v>43</v>
      </c>
      <c r="O166" s="172"/>
      <c r="P166" s="173">
        <f>O166*H166</f>
        <v>0</v>
      </c>
      <c r="Q166" s="173">
        <v>0</v>
      </c>
      <c r="R166" s="173">
        <f>Q166*H166</f>
        <v>0</v>
      </c>
      <c r="S166" s="173">
        <v>0</v>
      </c>
      <c r="T166" s="174">
        <f>S166*H166</f>
        <v>0</v>
      </c>
      <c r="AR166" s="157" t="s">
        <v>196</v>
      </c>
      <c r="AT166" s="157" t="s">
        <v>191</v>
      </c>
      <c r="AU166" s="157" t="s">
        <v>85</v>
      </c>
      <c r="AY166" s="14" t="s">
        <v>189</v>
      </c>
      <c r="BE166" s="158">
        <f>IF(N166="základní",J166,0)</f>
        <v>0</v>
      </c>
      <c r="BF166" s="158">
        <f>IF(N166="snížená",J166,0)</f>
        <v>0</v>
      </c>
      <c r="BG166" s="158">
        <f>IF(N166="zákl. přenesená",J166,0)</f>
        <v>0</v>
      </c>
      <c r="BH166" s="158">
        <f>IF(N166="sníž. přenesená",J166,0)</f>
        <v>0</v>
      </c>
      <c r="BI166" s="158">
        <f>IF(N166="nulová",J166,0)</f>
        <v>0</v>
      </c>
      <c r="BJ166" s="14" t="s">
        <v>79</v>
      </c>
      <c r="BK166" s="158">
        <f>ROUND(I166*H166,2)</f>
        <v>0</v>
      </c>
      <c r="BL166" s="14" t="s">
        <v>196</v>
      </c>
      <c r="BM166" s="157" t="s">
        <v>2576</v>
      </c>
    </row>
    <row r="167" spans="2:65" s="1" customFormat="1" ht="6.95" customHeight="1">
      <c r="B167" s="38"/>
      <c r="C167" s="39"/>
      <c r="D167" s="39"/>
      <c r="E167" s="39"/>
      <c r="F167" s="39"/>
      <c r="G167" s="39"/>
      <c r="H167" s="39"/>
      <c r="I167" s="106"/>
      <c r="J167" s="39"/>
      <c r="K167" s="39"/>
      <c r="L167" s="29"/>
    </row>
  </sheetData>
  <autoFilter ref="C92:K166" xr:uid="{00000000-0009-0000-0000-00000A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18"/>
  <sheetViews>
    <sheetView showGridLines="0" workbookViewId="0">
      <selection activeCell="F41" sqref="F41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9" width="20.1640625" style="87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3" t="s">
        <v>6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117</v>
      </c>
    </row>
    <row r="3" spans="2:46" ht="6.95" customHeight="1">
      <c r="B3" s="15"/>
      <c r="C3" s="16"/>
      <c r="D3" s="16"/>
      <c r="E3" s="16"/>
      <c r="F3" s="16"/>
      <c r="G3" s="16"/>
      <c r="H3" s="16"/>
      <c r="I3" s="88"/>
      <c r="J3" s="16"/>
      <c r="K3" s="16"/>
      <c r="L3" s="17"/>
      <c r="AT3" s="14" t="s">
        <v>79</v>
      </c>
    </row>
    <row r="4" spans="2:46" ht="24.95" customHeight="1">
      <c r="B4" s="17"/>
      <c r="D4" s="18" t="s">
        <v>136</v>
      </c>
      <c r="L4" s="17"/>
      <c r="M4" s="89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17</v>
      </c>
      <c r="L6" s="17"/>
    </row>
    <row r="7" spans="2:46" ht="16.5" customHeight="1">
      <c r="B7" s="17"/>
      <c r="E7" s="299" t="str">
        <f>'Rekapitulace stavby'!K6</f>
        <v>Sociální bydlení v ul. Mlýnská, Bystřice pod Hostýnem</v>
      </c>
      <c r="F7" s="300"/>
      <c r="G7" s="300"/>
      <c r="H7" s="300"/>
      <c r="L7" s="17"/>
    </row>
    <row r="8" spans="2:46" ht="12" customHeight="1">
      <c r="B8" s="17"/>
      <c r="D8" s="24" t="s">
        <v>137</v>
      </c>
      <c r="L8" s="17"/>
    </row>
    <row r="9" spans="2:46" s="1" customFormat="1" ht="16.5" customHeight="1">
      <c r="B9" s="29"/>
      <c r="E9" s="299" t="s">
        <v>2397</v>
      </c>
      <c r="F9" s="298"/>
      <c r="G9" s="298"/>
      <c r="H9" s="298"/>
      <c r="I9" s="90"/>
      <c r="L9" s="29"/>
    </row>
    <row r="10" spans="2:46" s="1" customFormat="1" ht="12" customHeight="1">
      <c r="B10" s="29"/>
      <c r="D10" s="24" t="s">
        <v>139</v>
      </c>
      <c r="I10" s="90"/>
      <c r="L10" s="29"/>
    </row>
    <row r="11" spans="2:46" s="1" customFormat="1" ht="36.950000000000003" customHeight="1">
      <c r="B11" s="29"/>
      <c r="E11" s="271" t="s">
        <v>2577</v>
      </c>
      <c r="F11" s="298"/>
      <c r="G11" s="298"/>
      <c r="H11" s="298"/>
      <c r="I11" s="90"/>
      <c r="L11" s="29"/>
    </row>
    <row r="12" spans="2:46" s="1" customFormat="1">
      <c r="B12" s="29"/>
      <c r="I12" s="90"/>
      <c r="L12" s="29"/>
    </row>
    <row r="13" spans="2:46" s="1" customFormat="1" ht="12" customHeight="1">
      <c r="B13" s="29"/>
      <c r="D13" s="24" t="s">
        <v>18</v>
      </c>
      <c r="F13" s="22" t="s">
        <v>3</v>
      </c>
      <c r="I13" s="91" t="s">
        <v>19</v>
      </c>
      <c r="J13" s="22" t="s">
        <v>3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91" t="s">
        <v>22</v>
      </c>
      <c r="J14" s="46">
        <f>'Rekapitulace stavby'!AN8</f>
        <v>0</v>
      </c>
      <c r="L14" s="29"/>
    </row>
    <row r="15" spans="2:46" s="1" customFormat="1" ht="10.9" customHeight="1">
      <c r="B15" s="29"/>
      <c r="I15" s="90"/>
      <c r="L15" s="29"/>
    </row>
    <row r="16" spans="2:46" s="1" customFormat="1" ht="12" customHeight="1">
      <c r="B16" s="29"/>
      <c r="D16" s="24" t="s">
        <v>23</v>
      </c>
      <c r="I16" s="91" t="s">
        <v>24</v>
      </c>
      <c r="J16" s="22" t="s">
        <v>25</v>
      </c>
      <c r="L16" s="29"/>
    </row>
    <row r="17" spans="2:12" s="1" customFormat="1" ht="18" customHeight="1">
      <c r="B17" s="29"/>
      <c r="E17" s="22" t="s">
        <v>26</v>
      </c>
      <c r="I17" s="91" t="s">
        <v>27</v>
      </c>
      <c r="J17" s="22" t="s">
        <v>3</v>
      </c>
      <c r="L17" s="29"/>
    </row>
    <row r="18" spans="2:12" s="1" customFormat="1" ht="6.95" customHeight="1">
      <c r="B18" s="29"/>
      <c r="I18" s="90"/>
      <c r="L18" s="29"/>
    </row>
    <row r="19" spans="2:12" s="1" customFormat="1" ht="12" customHeight="1">
      <c r="B19" s="29"/>
      <c r="D19" s="24" t="s">
        <v>28</v>
      </c>
      <c r="I19" s="91" t="s">
        <v>24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301" t="str">
        <f>'Rekapitulace stavby'!E14</f>
        <v>Vyplň údaj</v>
      </c>
      <c r="F20" s="274"/>
      <c r="G20" s="274"/>
      <c r="H20" s="274"/>
      <c r="I20" s="91" t="s">
        <v>27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I21" s="90"/>
      <c r="L21" s="29"/>
    </row>
    <row r="22" spans="2:12" s="1" customFormat="1" ht="12" customHeight="1">
      <c r="B22" s="29"/>
      <c r="D22" s="24" t="s">
        <v>30</v>
      </c>
      <c r="I22" s="91" t="s">
        <v>24</v>
      </c>
      <c r="J22" s="22" t="s">
        <v>31</v>
      </c>
      <c r="L22" s="29"/>
    </row>
    <row r="23" spans="2:12" s="1" customFormat="1" ht="18" customHeight="1">
      <c r="B23" s="29"/>
      <c r="E23" s="22" t="s">
        <v>32</v>
      </c>
      <c r="I23" s="91" t="s">
        <v>27</v>
      </c>
      <c r="J23" s="22" t="s">
        <v>3</v>
      </c>
      <c r="L23" s="29"/>
    </row>
    <row r="24" spans="2:12" s="1" customFormat="1" ht="6.95" customHeight="1">
      <c r="B24" s="29"/>
      <c r="I24" s="90"/>
      <c r="L24" s="29"/>
    </row>
    <row r="25" spans="2:12" s="1" customFormat="1" ht="12" customHeight="1">
      <c r="B25" s="29"/>
      <c r="D25" s="24" t="s">
        <v>34</v>
      </c>
      <c r="I25" s="91" t="s">
        <v>24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91" t="s">
        <v>27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I27" s="90"/>
      <c r="L27" s="29"/>
    </row>
    <row r="28" spans="2:12" s="1" customFormat="1" ht="12" customHeight="1">
      <c r="B28" s="29"/>
      <c r="D28" s="24" t="s">
        <v>36</v>
      </c>
      <c r="I28" s="90"/>
      <c r="L28" s="29"/>
    </row>
    <row r="29" spans="2:12" s="7" customFormat="1" ht="51" customHeight="1">
      <c r="B29" s="92"/>
      <c r="E29" s="278" t="s">
        <v>37</v>
      </c>
      <c r="F29" s="278"/>
      <c r="G29" s="278"/>
      <c r="H29" s="278"/>
      <c r="I29" s="93"/>
      <c r="L29" s="92"/>
    </row>
    <row r="30" spans="2:12" s="1" customFormat="1" ht="6.95" customHeight="1">
      <c r="B30" s="29"/>
      <c r="I30" s="90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94"/>
      <c r="J31" s="47"/>
      <c r="K31" s="47"/>
      <c r="L31" s="29"/>
    </row>
    <row r="32" spans="2:12" s="1" customFormat="1" ht="25.35" customHeight="1">
      <c r="B32" s="29"/>
      <c r="D32" s="95" t="s">
        <v>38</v>
      </c>
      <c r="I32" s="90"/>
      <c r="J32" s="60">
        <f>ROUND(J89,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94"/>
      <c r="J33" s="47"/>
      <c r="K33" s="47"/>
      <c r="L33" s="29"/>
    </row>
    <row r="34" spans="2:12" s="1" customFormat="1" ht="14.45" customHeight="1">
      <c r="B34" s="29"/>
      <c r="F34" s="32" t="s">
        <v>40</v>
      </c>
      <c r="I34" s="96" t="s">
        <v>39</v>
      </c>
      <c r="J34" s="32" t="s">
        <v>41</v>
      </c>
      <c r="L34" s="29"/>
    </row>
    <row r="35" spans="2:12" s="1" customFormat="1" ht="14.45" customHeight="1">
      <c r="B35" s="29"/>
      <c r="D35" s="314" t="s">
        <v>42</v>
      </c>
      <c r="E35" s="24" t="s">
        <v>43</v>
      </c>
      <c r="F35" s="255"/>
      <c r="I35" s="98">
        <v>0.21</v>
      </c>
      <c r="J35" s="255"/>
      <c r="L35" s="29"/>
    </row>
    <row r="36" spans="2:12" s="1" customFormat="1" ht="14.45" customHeight="1">
      <c r="B36" s="29"/>
      <c r="E36" s="310" t="s">
        <v>44</v>
      </c>
      <c r="F36" s="315">
        <v>0</v>
      </c>
      <c r="G36" s="312"/>
      <c r="H36" s="312"/>
      <c r="I36" s="313">
        <v>0.15</v>
      </c>
      <c r="J36" s="315">
        <v>0</v>
      </c>
      <c r="L36" s="29"/>
    </row>
    <row r="37" spans="2:12" s="1" customFormat="1" ht="14.45" hidden="1" customHeight="1">
      <c r="B37" s="29"/>
      <c r="E37" s="24" t="s">
        <v>45</v>
      </c>
      <c r="F37" s="97">
        <f>ROUND((SUM(BG89:BG117)),  2)</f>
        <v>0</v>
      </c>
      <c r="I37" s="98">
        <v>0.21</v>
      </c>
      <c r="J37" s="97">
        <f>0</f>
        <v>0</v>
      </c>
      <c r="L37" s="29"/>
    </row>
    <row r="38" spans="2:12" s="1" customFormat="1" ht="14.45" hidden="1" customHeight="1">
      <c r="B38" s="29"/>
      <c r="E38" s="24" t="s">
        <v>46</v>
      </c>
      <c r="F38" s="97">
        <f>ROUND((SUM(BH89:BH117)),  2)</f>
        <v>0</v>
      </c>
      <c r="I38" s="98">
        <v>0.15</v>
      </c>
      <c r="J38" s="97">
        <f>0</f>
        <v>0</v>
      </c>
      <c r="L38" s="29"/>
    </row>
    <row r="39" spans="2:12" s="1" customFormat="1" ht="14.45" hidden="1" customHeight="1">
      <c r="B39" s="29"/>
      <c r="E39" s="24" t="s">
        <v>47</v>
      </c>
      <c r="F39" s="97">
        <f>ROUND((SUM(BI89:BI117)),  2)</f>
        <v>0</v>
      </c>
      <c r="I39" s="98">
        <v>0</v>
      </c>
      <c r="J39" s="97">
        <f>0</f>
        <v>0</v>
      </c>
      <c r="L39" s="29"/>
    </row>
    <row r="40" spans="2:12" s="1" customFormat="1" ht="6.95" customHeight="1">
      <c r="B40" s="29"/>
      <c r="I40" s="90"/>
      <c r="L40" s="29"/>
    </row>
    <row r="41" spans="2:12" s="1" customFormat="1" ht="25.35" customHeight="1">
      <c r="B41" s="29"/>
      <c r="C41" s="99"/>
      <c r="D41" s="100" t="s">
        <v>48</v>
      </c>
      <c r="E41" s="51"/>
      <c r="F41" s="51"/>
      <c r="G41" s="101" t="s">
        <v>49</v>
      </c>
      <c r="H41" s="102" t="s">
        <v>50</v>
      </c>
      <c r="I41" s="103"/>
      <c r="J41" s="104">
        <f>SUM(J32:J39)</f>
        <v>0</v>
      </c>
      <c r="K41" s="105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106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107"/>
      <c r="J46" s="41"/>
      <c r="K46" s="41"/>
      <c r="L46" s="29"/>
    </row>
    <row r="47" spans="2:12" s="1" customFormat="1" ht="24.95" customHeight="1">
      <c r="B47" s="29"/>
      <c r="C47" s="18" t="s">
        <v>141</v>
      </c>
      <c r="I47" s="90"/>
      <c r="L47" s="29"/>
    </row>
    <row r="48" spans="2:12" s="1" customFormat="1" ht="6.95" customHeight="1">
      <c r="B48" s="29"/>
      <c r="I48" s="90"/>
      <c r="L48" s="29"/>
    </row>
    <row r="49" spans="2:47" s="1" customFormat="1" ht="12" customHeight="1">
      <c r="B49" s="29"/>
      <c r="C49" s="24" t="s">
        <v>17</v>
      </c>
      <c r="I49" s="90"/>
      <c r="L49" s="29"/>
    </row>
    <row r="50" spans="2:47" s="1" customFormat="1" ht="16.5" customHeight="1">
      <c r="B50" s="29"/>
      <c r="E50" s="299" t="str">
        <f>E7</f>
        <v>Sociální bydlení v ul. Mlýnská, Bystřice pod Hostýnem</v>
      </c>
      <c r="F50" s="300"/>
      <c r="G50" s="300"/>
      <c r="H50" s="300"/>
      <c r="I50" s="90"/>
      <c r="L50" s="29"/>
    </row>
    <row r="51" spans="2:47" ht="12" customHeight="1">
      <c r="B51" s="17"/>
      <c r="C51" s="24" t="s">
        <v>137</v>
      </c>
      <c r="L51" s="17"/>
    </row>
    <row r="52" spans="2:47" s="1" customFormat="1" ht="16.5" customHeight="1">
      <c r="B52" s="29"/>
      <c r="E52" s="299" t="s">
        <v>2397</v>
      </c>
      <c r="F52" s="298"/>
      <c r="G52" s="298"/>
      <c r="H52" s="298"/>
      <c r="I52" s="90"/>
      <c r="L52" s="29"/>
    </row>
    <row r="53" spans="2:47" s="1" customFormat="1" ht="12" customHeight="1">
      <c r="B53" s="29"/>
      <c r="C53" s="24" t="s">
        <v>139</v>
      </c>
      <c r="I53" s="90"/>
      <c r="L53" s="29"/>
    </row>
    <row r="54" spans="2:47" s="1" customFormat="1" ht="16.5" customHeight="1">
      <c r="B54" s="29"/>
      <c r="E54" s="271" t="str">
        <f>E11</f>
        <v>SO02 - 02 - IO 01 - Přípojka vody</v>
      </c>
      <c r="F54" s="298"/>
      <c r="G54" s="298"/>
      <c r="H54" s="298"/>
      <c r="I54" s="90"/>
      <c r="L54" s="29"/>
    </row>
    <row r="55" spans="2:47" s="1" customFormat="1" ht="6.95" customHeight="1">
      <c r="B55" s="29"/>
      <c r="I55" s="90"/>
      <c r="L55" s="29"/>
    </row>
    <row r="56" spans="2:47" s="1" customFormat="1" ht="12" customHeight="1">
      <c r="B56" s="29"/>
      <c r="C56" s="24" t="s">
        <v>20</v>
      </c>
      <c r="F56" s="22" t="str">
        <f>F14</f>
        <v>Bystřice pod Hostýnem</v>
      </c>
      <c r="I56" s="91" t="s">
        <v>22</v>
      </c>
      <c r="J56" s="46">
        <f>IF(J14="","",J14)</f>
        <v>0</v>
      </c>
      <c r="L56" s="29"/>
    </row>
    <row r="57" spans="2:47" s="1" customFormat="1" ht="6.95" customHeight="1">
      <c r="B57" s="29"/>
      <c r="I57" s="90"/>
      <c r="L57" s="29"/>
    </row>
    <row r="58" spans="2:47" s="1" customFormat="1" ht="15.2" customHeight="1">
      <c r="B58" s="29"/>
      <c r="C58" s="24" t="s">
        <v>23</v>
      </c>
      <c r="F58" s="22" t="str">
        <f>E17</f>
        <v>Město Bystřice pod Hostýnem, Masarykovo nám. 137</v>
      </c>
      <c r="I58" s="91" t="s">
        <v>30</v>
      </c>
      <c r="J58" s="27" t="str">
        <f>E23</f>
        <v>dnprojekce s.r.o.</v>
      </c>
      <c r="L58" s="29"/>
    </row>
    <row r="59" spans="2:47" s="1" customFormat="1" ht="15.2" customHeight="1">
      <c r="B59" s="29"/>
      <c r="C59" s="24" t="s">
        <v>28</v>
      </c>
      <c r="F59" s="22" t="str">
        <f>IF(E20="","",E20)</f>
        <v>Vyplň údaj</v>
      </c>
      <c r="I59" s="91" t="s">
        <v>34</v>
      </c>
      <c r="J59" s="27" t="str">
        <f>E26</f>
        <v xml:space="preserve"> </v>
      </c>
      <c r="L59" s="29"/>
    </row>
    <row r="60" spans="2:47" s="1" customFormat="1" ht="10.35" customHeight="1">
      <c r="B60" s="29"/>
      <c r="I60" s="90"/>
      <c r="L60" s="29"/>
    </row>
    <row r="61" spans="2:47" s="1" customFormat="1" ht="29.25" customHeight="1">
      <c r="B61" s="29"/>
      <c r="C61" s="108" t="s">
        <v>142</v>
      </c>
      <c r="D61" s="99"/>
      <c r="E61" s="99"/>
      <c r="F61" s="99"/>
      <c r="G61" s="99"/>
      <c r="H61" s="99"/>
      <c r="I61" s="109"/>
      <c r="J61" s="110" t="s">
        <v>143</v>
      </c>
      <c r="K61" s="99"/>
      <c r="L61" s="29"/>
    </row>
    <row r="62" spans="2:47" s="1" customFormat="1" ht="10.35" customHeight="1">
      <c r="B62" s="29"/>
      <c r="I62" s="90"/>
      <c r="L62" s="29"/>
    </row>
    <row r="63" spans="2:47" s="1" customFormat="1" ht="22.9" customHeight="1">
      <c r="B63" s="29"/>
      <c r="C63" s="111" t="s">
        <v>70</v>
      </c>
      <c r="I63" s="90"/>
      <c r="J63" s="60">
        <f>J89</f>
        <v>0</v>
      </c>
      <c r="L63" s="29"/>
      <c r="AU63" s="14" t="s">
        <v>144</v>
      </c>
    </row>
    <row r="64" spans="2:47" s="8" customFormat="1" ht="24.95" customHeight="1">
      <c r="B64" s="112"/>
      <c r="D64" s="113" t="s">
        <v>145</v>
      </c>
      <c r="E64" s="114"/>
      <c r="F64" s="114"/>
      <c r="G64" s="114"/>
      <c r="H64" s="114"/>
      <c r="I64" s="115"/>
      <c r="J64" s="116">
        <f>J90</f>
        <v>0</v>
      </c>
      <c r="L64" s="112"/>
    </row>
    <row r="65" spans="2:12" s="9" customFormat="1" ht="19.899999999999999" customHeight="1">
      <c r="B65" s="117"/>
      <c r="D65" s="118" t="s">
        <v>146</v>
      </c>
      <c r="E65" s="119"/>
      <c r="F65" s="119"/>
      <c r="G65" s="119"/>
      <c r="H65" s="119"/>
      <c r="I65" s="120"/>
      <c r="J65" s="121">
        <f>J91</f>
        <v>0</v>
      </c>
      <c r="L65" s="117"/>
    </row>
    <row r="66" spans="2:12" s="9" customFormat="1" ht="19.899999999999999" customHeight="1">
      <c r="B66" s="117"/>
      <c r="D66" s="118" t="s">
        <v>2578</v>
      </c>
      <c r="E66" s="119"/>
      <c r="F66" s="119"/>
      <c r="G66" s="119"/>
      <c r="H66" s="119"/>
      <c r="I66" s="120"/>
      <c r="J66" s="121">
        <f>J105</f>
        <v>0</v>
      </c>
      <c r="L66" s="117"/>
    </row>
    <row r="67" spans="2:12" s="9" customFormat="1" ht="19.899999999999999" customHeight="1">
      <c r="B67" s="117"/>
      <c r="D67" s="118" t="s">
        <v>157</v>
      </c>
      <c r="E67" s="119"/>
      <c r="F67" s="119"/>
      <c r="G67" s="119"/>
      <c r="H67" s="119"/>
      <c r="I67" s="120"/>
      <c r="J67" s="121">
        <f>J116</f>
        <v>0</v>
      </c>
      <c r="L67" s="117"/>
    </row>
    <row r="68" spans="2:12" s="1" customFormat="1" ht="21.75" customHeight="1">
      <c r="B68" s="29"/>
      <c r="I68" s="90"/>
      <c r="L68" s="29"/>
    </row>
    <row r="69" spans="2:12" s="1" customFormat="1" ht="6.95" customHeight="1">
      <c r="B69" s="38"/>
      <c r="C69" s="39"/>
      <c r="D69" s="39"/>
      <c r="E69" s="39"/>
      <c r="F69" s="39"/>
      <c r="G69" s="39"/>
      <c r="H69" s="39"/>
      <c r="I69" s="106"/>
      <c r="J69" s="39"/>
      <c r="K69" s="39"/>
      <c r="L69" s="29"/>
    </row>
    <row r="73" spans="2:12" s="1" customFormat="1" ht="6.95" customHeight="1">
      <c r="B73" s="40"/>
      <c r="C73" s="41"/>
      <c r="D73" s="41"/>
      <c r="E73" s="41"/>
      <c r="F73" s="41"/>
      <c r="G73" s="41"/>
      <c r="H73" s="41"/>
      <c r="I73" s="107"/>
      <c r="J73" s="41"/>
      <c r="K73" s="41"/>
      <c r="L73" s="29"/>
    </row>
    <row r="74" spans="2:12" s="1" customFormat="1" ht="24.95" customHeight="1">
      <c r="B74" s="29"/>
      <c r="C74" s="18" t="s">
        <v>174</v>
      </c>
      <c r="I74" s="90"/>
      <c r="L74" s="29"/>
    </row>
    <row r="75" spans="2:12" s="1" customFormat="1" ht="6.95" customHeight="1">
      <c r="B75" s="29"/>
      <c r="I75" s="90"/>
      <c r="L75" s="29"/>
    </row>
    <row r="76" spans="2:12" s="1" customFormat="1" ht="12" customHeight="1">
      <c r="B76" s="29"/>
      <c r="C76" s="24" t="s">
        <v>17</v>
      </c>
      <c r="I76" s="90"/>
      <c r="L76" s="29"/>
    </row>
    <row r="77" spans="2:12" s="1" customFormat="1" ht="16.5" customHeight="1">
      <c r="B77" s="29"/>
      <c r="E77" s="299" t="str">
        <f>E7</f>
        <v>Sociální bydlení v ul. Mlýnská, Bystřice pod Hostýnem</v>
      </c>
      <c r="F77" s="300"/>
      <c r="G77" s="300"/>
      <c r="H77" s="300"/>
      <c r="I77" s="90"/>
      <c r="L77" s="29"/>
    </row>
    <row r="78" spans="2:12" ht="12" customHeight="1">
      <c r="B78" s="17"/>
      <c r="C78" s="24" t="s">
        <v>137</v>
      </c>
      <c r="L78" s="17"/>
    </row>
    <row r="79" spans="2:12" s="1" customFormat="1" ht="16.5" customHeight="1">
      <c r="B79" s="29"/>
      <c r="E79" s="299" t="s">
        <v>2397</v>
      </c>
      <c r="F79" s="298"/>
      <c r="G79" s="298"/>
      <c r="H79" s="298"/>
      <c r="I79" s="90"/>
      <c r="L79" s="29"/>
    </row>
    <row r="80" spans="2:12" s="1" customFormat="1" ht="12" customHeight="1">
      <c r="B80" s="29"/>
      <c r="C80" s="24" t="s">
        <v>139</v>
      </c>
      <c r="I80" s="90"/>
      <c r="L80" s="29"/>
    </row>
    <row r="81" spans="2:65" s="1" customFormat="1" ht="16.5" customHeight="1">
      <c r="B81" s="29"/>
      <c r="E81" s="271" t="str">
        <f>E11</f>
        <v>SO02 - 02 - IO 01 - Přípojka vody</v>
      </c>
      <c r="F81" s="298"/>
      <c r="G81" s="298"/>
      <c r="H81" s="298"/>
      <c r="I81" s="90"/>
      <c r="L81" s="29"/>
    </row>
    <row r="82" spans="2:65" s="1" customFormat="1" ht="6.95" customHeight="1">
      <c r="B82" s="29"/>
      <c r="I82" s="90"/>
      <c r="L82" s="29"/>
    </row>
    <row r="83" spans="2:65" s="1" customFormat="1" ht="12" customHeight="1">
      <c r="B83" s="29"/>
      <c r="C83" s="24" t="s">
        <v>20</v>
      </c>
      <c r="F83" s="22" t="str">
        <f>F14</f>
        <v>Bystřice pod Hostýnem</v>
      </c>
      <c r="I83" s="91" t="s">
        <v>22</v>
      </c>
      <c r="J83" s="46">
        <f>IF(J14="","",J14)</f>
        <v>0</v>
      </c>
      <c r="L83" s="29"/>
    </row>
    <row r="84" spans="2:65" s="1" customFormat="1" ht="6.95" customHeight="1">
      <c r="B84" s="29"/>
      <c r="I84" s="90"/>
      <c r="L84" s="29"/>
    </row>
    <row r="85" spans="2:65" s="1" customFormat="1" ht="15.2" customHeight="1">
      <c r="B85" s="29"/>
      <c r="C85" s="24" t="s">
        <v>23</v>
      </c>
      <c r="F85" s="22" t="str">
        <f>E17</f>
        <v>Město Bystřice pod Hostýnem, Masarykovo nám. 137</v>
      </c>
      <c r="I85" s="91" t="s">
        <v>30</v>
      </c>
      <c r="J85" s="27" t="str">
        <f>E23</f>
        <v>dnprojekce s.r.o.</v>
      </c>
      <c r="L85" s="29"/>
    </row>
    <row r="86" spans="2:65" s="1" customFormat="1" ht="15.2" customHeight="1">
      <c r="B86" s="29"/>
      <c r="C86" s="24" t="s">
        <v>28</v>
      </c>
      <c r="F86" s="22" t="str">
        <f>IF(E20="","",E20)</f>
        <v>Vyplň údaj</v>
      </c>
      <c r="I86" s="91" t="s">
        <v>34</v>
      </c>
      <c r="J86" s="27" t="str">
        <f>E26</f>
        <v xml:space="preserve"> </v>
      </c>
      <c r="L86" s="29"/>
    </row>
    <row r="87" spans="2:65" s="1" customFormat="1" ht="10.35" customHeight="1">
      <c r="B87" s="29"/>
      <c r="I87" s="90"/>
      <c r="L87" s="29"/>
    </row>
    <row r="88" spans="2:65" s="10" customFormat="1" ht="29.25" customHeight="1">
      <c r="B88" s="122"/>
      <c r="C88" s="123" t="s">
        <v>175</v>
      </c>
      <c r="D88" s="124" t="s">
        <v>57</v>
      </c>
      <c r="E88" s="124" t="s">
        <v>53</v>
      </c>
      <c r="F88" s="124" t="s">
        <v>54</v>
      </c>
      <c r="G88" s="124" t="s">
        <v>176</v>
      </c>
      <c r="H88" s="124" t="s">
        <v>177</v>
      </c>
      <c r="I88" s="125" t="s">
        <v>178</v>
      </c>
      <c r="J88" s="126" t="s">
        <v>143</v>
      </c>
      <c r="K88" s="127" t="s">
        <v>179</v>
      </c>
      <c r="L88" s="122"/>
      <c r="M88" s="53" t="s">
        <v>3</v>
      </c>
      <c r="N88" s="54" t="s">
        <v>42</v>
      </c>
      <c r="O88" s="54" t="s">
        <v>180</v>
      </c>
      <c r="P88" s="54" t="s">
        <v>181</v>
      </c>
      <c r="Q88" s="54" t="s">
        <v>182</v>
      </c>
      <c r="R88" s="54" t="s">
        <v>183</v>
      </c>
      <c r="S88" s="54" t="s">
        <v>184</v>
      </c>
      <c r="T88" s="55" t="s">
        <v>185</v>
      </c>
    </row>
    <row r="89" spans="2:65" s="1" customFormat="1" ht="22.9" customHeight="1">
      <c r="B89" s="29"/>
      <c r="C89" s="58" t="s">
        <v>186</v>
      </c>
      <c r="I89" s="90"/>
      <c r="J89" s="128">
        <f>BK89</f>
        <v>0</v>
      </c>
      <c r="L89" s="29"/>
      <c r="M89" s="56"/>
      <c r="N89" s="47"/>
      <c r="O89" s="47"/>
      <c r="P89" s="129">
        <f>P90</f>
        <v>0</v>
      </c>
      <c r="Q89" s="47"/>
      <c r="R89" s="129">
        <f>R90</f>
        <v>39.192799399999998</v>
      </c>
      <c r="S89" s="47"/>
      <c r="T89" s="130">
        <f>T90</f>
        <v>0</v>
      </c>
      <c r="AT89" s="14" t="s">
        <v>71</v>
      </c>
      <c r="AU89" s="14" t="s">
        <v>144</v>
      </c>
      <c r="BK89" s="131">
        <f>BK90</f>
        <v>0</v>
      </c>
    </row>
    <row r="90" spans="2:65" s="11" customFormat="1" ht="25.9" customHeight="1">
      <c r="B90" s="132"/>
      <c r="D90" s="133" t="s">
        <v>71</v>
      </c>
      <c r="E90" s="134" t="s">
        <v>187</v>
      </c>
      <c r="F90" s="134" t="s">
        <v>188</v>
      </c>
      <c r="I90" s="135"/>
      <c r="J90" s="136">
        <f>BK90</f>
        <v>0</v>
      </c>
      <c r="L90" s="132"/>
      <c r="M90" s="137"/>
      <c r="N90" s="138"/>
      <c r="O90" s="138"/>
      <c r="P90" s="139">
        <f>P91+P105+P116</f>
        <v>0</v>
      </c>
      <c r="Q90" s="138"/>
      <c r="R90" s="139">
        <f>R91+R105+R116</f>
        <v>39.192799399999998</v>
      </c>
      <c r="S90" s="138"/>
      <c r="T90" s="140">
        <f>T91+T105+T116</f>
        <v>0</v>
      </c>
      <c r="AR90" s="133" t="s">
        <v>79</v>
      </c>
      <c r="AT90" s="141" t="s">
        <v>71</v>
      </c>
      <c r="AU90" s="141" t="s">
        <v>72</v>
      </c>
      <c r="AY90" s="133" t="s">
        <v>189</v>
      </c>
      <c r="BK90" s="142">
        <f>BK91+BK105+BK116</f>
        <v>0</v>
      </c>
    </row>
    <row r="91" spans="2:65" s="11" customFormat="1" ht="22.9" customHeight="1">
      <c r="B91" s="132"/>
      <c r="D91" s="133" t="s">
        <v>71</v>
      </c>
      <c r="E91" s="143" t="s">
        <v>79</v>
      </c>
      <c r="F91" s="143" t="s">
        <v>190</v>
      </c>
      <c r="I91" s="135"/>
      <c r="J91" s="144">
        <f>BK91</f>
        <v>0</v>
      </c>
      <c r="L91" s="132"/>
      <c r="M91" s="137"/>
      <c r="N91" s="138"/>
      <c r="O91" s="138"/>
      <c r="P91" s="139">
        <f>SUM(P92:P104)</f>
        <v>0</v>
      </c>
      <c r="Q91" s="138"/>
      <c r="R91" s="139">
        <f>SUM(R92:R104)</f>
        <v>39.153819399999996</v>
      </c>
      <c r="S91" s="138"/>
      <c r="T91" s="140">
        <f>SUM(T92:T104)</f>
        <v>0</v>
      </c>
      <c r="AR91" s="133" t="s">
        <v>79</v>
      </c>
      <c r="AT91" s="141" t="s">
        <v>71</v>
      </c>
      <c r="AU91" s="141" t="s">
        <v>79</v>
      </c>
      <c r="AY91" s="133" t="s">
        <v>189</v>
      </c>
      <c r="BK91" s="142">
        <f>SUM(BK92:BK104)</f>
        <v>0</v>
      </c>
    </row>
    <row r="92" spans="2:65" s="1" customFormat="1" ht="24" customHeight="1">
      <c r="B92" s="145"/>
      <c r="C92" s="146" t="s">
        <v>79</v>
      </c>
      <c r="D92" s="146" t="s">
        <v>191</v>
      </c>
      <c r="E92" s="147" t="s">
        <v>205</v>
      </c>
      <c r="F92" s="148" t="s">
        <v>206</v>
      </c>
      <c r="G92" s="149" t="s">
        <v>194</v>
      </c>
      <c r="H92" s="150">
        <v>48</v>
      </c>
      <c r="I92" s="151"/>
      <c r="J92" s="152">
        <f t="shared" ref="J92:J104" si="0">ROUND(I92*H92,2)</f>
        <v>0</v>
      </c>
      <c r="K92" s="148" t="s">
        <v>195</v>
      </c>
      <c r="L92" s="29"/>
      <c r="M92" s="153" t="s">
        <v>3</v>
      </c>
      <c r="N92" s="154" t="s">
        <v>44</v>
      </c>
      <c r="O92" s="49"/>
      <c r="P92" s="155">
        <f t="shared" ref="P92:P104" si="1">O92*H92</f>
        <v>0</v>
      </c>
      <c r="Q92" s="155">
        <v>0</v>
      </c>
      <c r="R92" s="155">
        <f t="shared" ref="R92:R104" si="2">Q92*H92</f>
        <v>0</v>
      </c>
      <c r="S92" s="155">
        <v>0</v>
      </c>
      <c r="T92" s="156">
        <f t="shared" ref="T92:T104" si="3">S92*H92</f>
        <v>0</v>
      </c>
      <c r="AR92" s="157" t="s">
        <v>196</v>
      </c>
      <c r="AT92" s="157" t="s">
        <v>191</v>
      </c>
      <c r="AU92" s="157" t="s">
        <v>85</v>
      </c>
      <c r="AY92" s="14" t="s">
        <v>189</v>
      </c>
      <c r="BE92" s="158">
        <f t="shared" ref="BE92:BE104" si="4">IF(N92="základní",J92,0)</f>
        <v>0</v>
      </c>
      <c r="BF92" s="158">
        <f t="shared" ref="BF92:BF104" si="5">IF(N92="snížená",J92,0)</f>
        <v>0</v>
      </c>
      <c r="BG92" s="158">
        <f t="shared" ref="BG92:BG104" si="6">IF(N92="zákl. přenesená",J92,0)</f>
        <v>0</v>
      </c>
      <c r="BH92" s="158">
        <f t="shared" ref="BH92:BH104" si="7">IF(N92="sníž. přenesená",J92,0)</f>
        <v>0</v>
      </c>
      <c r="BI92" s="158">
        <f t="shared" ref="BI92:BI104" si="8">IF(N92="nulová",J92,0)</f>
        <v>0</v>
      </c>
      <c r="BJ92" s="14" t="s">
        <v>85</v>
      </c>
      <c r="BK92" s="158">
        <f t="shared" ref="BK92:BK104" si="9">ROUND(I92*H92,2)</f>
        <v>0</v>
      </c>
      <c r="BL92" s="14" t="s">
        <v>196</v>
      </c>
      <c r="BM92" s="157" t="s">
        <v>2579</v>
      </c>
    </row>
    <row r="93" spans="2:65" s="1" customFormat="1" ht="24" customHeight="1">
      <c r="B93" s="145"/>
      <c r="C93" s="146" t="s">
        <v>85</v>
      </c>
      <c r="D93" s="146" t="s">
        <v>191</v>
      </c>
      <c r="E93" s="147" t="s">
        <v>209</v>
      </c>
      <c r="F93" s="148" t="s">
        <v>210</v>
      </c>
      <c r="G93" s="149" t="s">
        <v>194</v>
      </c>
      <c r="H93" s="150">
        <v>48</v>
      </c>
      <c r="I93" s="151"/>
      <c r="J93" s="152">
        <f t="shared" si="0"/>
        <v>0</v>
      </c>
      <c r="K93" s="148" t="s">
        <v>195</v>
      </c>
      <c r="L93" s="29"/>
      <c r="M93" s="153" t="s">
        <v>3</v>
      </c>
      <c r="N93" s="154" t="s">
        <v>44</v>
      </c>
      <c r="O93" s="49"/>
      <c r="P93" s="155">
        <f t="shared" si="1"/>
        <v>0</v>
      </c>
      <c r="Q93" s="155">
        <v>0</v>
      </c>
      <c r="R93" s="155">
        <f t="shared" si="2"/>
        <v>0</v>
      </c>
      <c r="S93" s="155">
        <v>0</v>
      </c>
      <c r="T93" s="156">
        <f t="shared" si="3"/>
        <v>0</v>
      </c>
      <c r="AR93" s="157" t="s">
        <v>196</v>
      </c>
      <c r="AT93" s="157" t="s">
        <v>191</v>
      </c>
      <c r="AU93" s="157" t="s">
        <v>85</v>
      </c>
      <c r="AY93" s="14" t="s">
        <v>189</v>
      </c>
      <c r="BE93" s="158">
        <f t="shared" si="4"/>
        <v>0</v>
      </c>
      <c r="BF93" s="158">
        <f t="shared" si="5"/>
        <v>0</v>
      </c>
      <c r="BG93" s="158">
        <f t="shared" si="6"/>
        <v>0</v>
      </c>
      <c r="BH93" s="158">
        <f t="shared" si="7"/>
        <v>0</v>
      </c>
      <c r="BI93" s="158">
        <f t="shared" si="8"/>
        <v>0</v>
      </c>
      <c r="BJ93" s="14" t="s">
        <v>85</v>
      </c>
      <c r="BK93" s="158">
        <f t="shared" si="9"/>
        <v>0</v>
      </c>
      <c r="BL93" s="14" t="s">
        <v>196</v>
      </c>
      <c r="BM93" s="157" t="s">
        <v>2580</v>
      </c>
    </row>
    <row r="94" spans="2:65" s="1" customFormat="1" ht="24" customHeight="1">
      <c r="B94" s="145"/>
      <c r="C94" s="146" t="s">
        <v>201</v>
      </c>
      <c r="D94" s="146" t="s">
        <v>191</v>
      </c>
      <c r="E94" s="147" t="s">
        <v>2581</v>
      </c>
      <c r="F94" s="148" t="s">
        <v>2582</v>
      </c>
      <c r="G94" s="149" t="s">
        <v>194</v>
      </c>
      <c r="H94" s="150">
        <v>4.2</v>
      </c>
      <c r="I94" s="151"/>
      <c r="J94" s="152">
        <f t="shared" si="0"/>
        <v>0</v>
      </c>
      <c r="K94" s="148" t="s">
        <v>195</v>
      </c>
      <c r="L94" s="29"/>
      <c r="M94" s="153" t="s">
        <v>3</v>
      </c>
      <c r="N94" s="154" t="s">
        <v>44</v>
      </c>
      <c r="O94" s="49"/>
      <c r="P94" s="155">
        <f t="shared" si="1"/>
        <v>0</v>
      </c>
      <c r="Q94" s="155">
        <v>0</v>
      </c>
      <c r="R94" s="155">
        <f t="shared" si="2"/>
        <v>0</v>
      </c>
      <c r="S94" s="155">
        <v>0</v>
      </c>
      <c r="T94" s="156">
        <f t="shared" si="3"/>
        <v>0</v>
      </c>
      <c r="AR94" s="157" t="s">
        <v>196</v>
      </c>
      <c r="AT94" s="157" t="s">
        <v>191</v>
      </c>
      <c r="AU94" s="157" t="s">
        <v>85</v>
      </c>
      <c r="AY94" s="14" t="s">
        <v>189</v>
      </c>
      <c r="BE94" s="158">
        <f t="shared" si="4"/>
        <v>0</v>
      </c>
      <c r="BF94" s="158">
        <f t="shared" si="5"/>
        <v>0</v>
      </c>
      <c r="BG94" s="158">
        <f t="shared" si="6"/>
        <v>0</v>
      </c>
      <c r="BH94" s="158">
        <f t="shared" si="7"/>
        <v>0</v>
      </c>
      <c r="BI94" s="158">
        <f t="shared" si="8"/>
        <v>0</v>
      </c>
      <c r="BJ94" s="14" t="s">
        <v>85</v>
      </c>
      <c r="BK94" s="158">
        <f t="shared" si="9"/>
        <v>0</v>
      </c>
      <c r="BL94" s="14" t="s">
        <v>196</v>
      </c>
      <c r="BM94" s="157" t="s">
        <v>2583</v>
      </c>
    </row>
    <row r="95" spans="2:65" s="1" customFormat="1" ht="24" customHeight="1">
      <c r="B95" s="145"/>
      <c r="C95" s="146" t="s">
        <v>196</v>
      </c>
      <c r="D95" s="146" t="s">
        <v>191</v>
      </c>
      <c r="E95" s="147" t="s">
        <v>2584</v>
      </c>
      <c r="F95" s="148" t="s">
        <v>2585</v>
      </c>
      <c r="G95" s="149" t="s">
        <v>194</v>
      </c>
      <c r="H95" s="150">
        <v>4.2</v>
      </c>
      <c r="I95" s="151"/>
      <c r="J95" s="152">
        <f t="shared" si="0"/>
        <v>0</v>
      </c>
      <c r="K95" s="148" t="s">
        <v>195</v>
      </c>
      <c r="L95" s="29"/>
      <c r="M95" s="153" t="s">
        <v>3</v>
      </c>
      <c r="N95" s="154" t="s">
        <v>44</v>
      </c>
      <c r="O95" s="49"/>
      <c r="P95" s="155">
        <f t="shared" si="1"/>
        <v>0</v>
      </c>
      <c r="Q95" s="155">
        <v>0</v>
      </c>
      <c r="R95" s="155">
        <f t="shared" si="2"/>
        <v>0</v>
      </c>
      <c r="S95" s="155">
        <v>0</v>
      </c>
      <c r="T95" s="156">
        <f t="shared" si="3"/>
        <v>0</v>
      </c>
      <c r="AR95" s="157" t="s">
        <v>196</v>
      </c>
      <c r="AT95" s="157" t="s">
        <v>191</v>
      </c>
      <c r="AU95" s="157" t="s">
        <v>85</v>
      </c>
      <c r="AY95" s="14" t="s">
        <v>189</v>
      </c>
      <c r="BE95" s="158">
        <f t="shared" si="4"/>
        <v>0</v>
      </c>
      <c r="BF95" s="158">
        <f t="shared" si="5"/>
        <v>0</v>
      </c>
      <c r="BG95" s="158">
        <f t="shared" si="6"/>
        <v>0</v>
      </c>
      <c r="BH95" s="158">
        <f t="shared" si="7"/>
        <v>0</v>
      </c>
      <c r="BI95" s="158">
        <f t="shared" si="8"/>
        <v>0</v>
      </c>
      <c r="BJ95" s="14" t="s">
        <v>85</v>
      </c>
      <c r="BK95" s="158">
        <f t="shared" si="9"/>
        <v>0</v>
      </c>
      <c r="BL95" s="14" t="s">
        <v>196</v>
      </c>
      <c r="BM95" s="157" t="s">
        <v>2586</v>
      </c>
    </row>
    <row r="96" spans="2:65" s="1" customFormat="1" ht="24" customHeight="1">
      <c r="B96" s="145"/>
      <c r="C96" s="146" t="s">
        <v>208</v>
      </c>
      <c r="D96" s="146" t="s">
        <v>191</v>
      </c>
      <c r="E96" s="147" t="s">
        <v>2587</v>
      </c>
      <c r="F96" s="148" t="s">
        <v>2588</v>
      </c>
      <c r="G96" s="149" t="s">
        <v>194</v>
      </c>
      <c r="H96" s="150">
        <v>4.05</v>
      </c>
      <c r="I96" s="151"/>
      <c r="J96" s="152">
        <f t="shared" si="0"/>
        <v>0</v>
      </c>
      <c r="K96" s="148" t="s">
        <v>195</v>
      </c>
      <c r="L96" s="29"/>
      <c r="M96" s="153" t="s">
        <v>3</v>
      </c>
      <c r="N96" s="154" t="s">
        <v>44</v>
      </c>
      <c r="O96" s="49"/>
      <c r="P96" s="155">
        <f t="shared" si="1"/>
        <v>0</v>
      </c>
      <c r="Q96" s="155">
        <v>0</v>
      </c>
      <c r="R96" s="155">
        <f t="shared" si="2"/>
        <v>0</v>
      </c>
      <c r="S96" s="155">
        <v>0</v>
      </c>
      <c r="T96" s="156">
        <f t="shared" si="3"/>
        <v>0</v>
      </c>
      <c r="AR96" s="157" t="s">
        <v>196</v>
      </c>
      <c r="AT96" s="157" t="s">
        <v>191</v>
      </c>
      <c r="AU96" s="157" t="s">
        <v>85</v>
      </c>
      <c r="AY96" s="14" t="s">
        <v>189</v>
      </c>
      <c r="BE96" s="158">
        <f t="shared" si="4"/>
        <v>0</v>
      </c>
      <c r="BF96" s="158">
        <f t="shared" si="5"/>
        <v>0</v>
      </c>
      <c r="BG96" s="158">
        <f t="shared" si="6"/>
        <v>0</v>
      </c>
      <c r="BH96" s="158">
        <f t="shared" si="7"/>
        <v>0</v>
      </c>
      <c r="BI96" s="158">
        <f t="shared" si="8"/>
        <v>0</v>
      </c>
      <c r="BJ96" s="14" t="s">
        <v>85</v>
      </c>
      <c r="BK96" s="158">
        <f t="shared" si="9"/>
        <v>0</v>
      </c>
      <c r="BL96" s="14" t="s">
        <v>196</v>
      </c>
      <c r="BM96" s="157" t="s">
        <v>2589</v>
      </c>
    </row>
    <row r="97" spans="2:65" s="1" customFormat="1" ht="24" customHeight="1">
      <c r="B97" s="145"/>
      <c r="C97" s="146" t="s">
        <v>212</v>
      </c>
      <c r="D97" s="146" t="s">
        <v>191</v>
      </c>
      <c r="E97" s="147" t="s">
        <v>2590</v>
      </c>
      <c r="F97" s="148" t="s">
        <v>2591</v>
      </c>
      <c r="G97" s="149" t="s">
        <v>194</v>
      </c>
      <c r="H97" s="150">
        <v>4.05</v>
      </c>
      <c r="I97" s="151"/>
      <c r="J97" s="152">
        <f t="shared" si="0"/>
        <v>0</v>
      </c>
      <c r="K97" s="148" t="s">
        <v>195</v>
      </c>
      <c r="L97" s="29"/>
      <c r="M97" s="153" t="s">
        <v>3</v>
      </c>
      <c r="N97" s="154" t="s">
        <v>44</v>
      </c>
      <c r="O97" s="49"/>
      <c r="P97" s="155">
        <f t="shared" si="1"/>
        <v>0</v>
      </c>
      <c r="Q97" s="155">
        <v>0</v>
      </c>
      <c r="R97" s="155">
        <f t="shared" si="2"/>
        <v>0</v>
      </c>
      <c r="S97" s="155">
        <v>0</v>
      </c>
      <c r="T97" s="156">
        <f t="shared" si="3"/>
        <v>0</v>
      </c>
      <c r="AR97" s="157" t="s">
        <v>196</v>
      </c>
      <c r="AT97" s="157" t="s">
        <v>191</v>
      </c>
      <c r="AU97" s="157" t="s">
        <v>85</v>
      </c>
      <c r="AY97" s="14" t="s">
        <v>189</v>
      </c>
      <c r="BE97" s="158">
        <f t="shared" si="4"/>
        <v>0</v>
      </c>
      <c r="BF97" s="158">
        <f t="shared" si="5"/>
        <v>0</v>
      </c>
      <c r="BG97" s="158">
        <f t="shared" si="6"/>
        <v>0</v>
      </c>
      <c r="BH97" s="158">
        <f t="shared" si="7"/>
        <v>0</v>
      </c>
      <c r="BI97" s="158">
        <f t="shared" si="8"/>
        <v>0</v>
      </c>
      <c r="BJ97" s="14" t="s">
        <v>85</v>
      </c>
      <c r="BK97" s="158">
        <f t="shared" si="9"/>
        <v>0</v>
      </c>
      <c r="BL97" s="14" t="s">
        <v>196</v>
      </c>
      <c r="BM97" s="157" t="s">
        <v>2592</v>
      </c>
    </row>
    <row r="98" spans="2:65" s="1" customFormat="1" ht="24" customHeight="1">
      <c r="B98" s="145"/>
      <c r="C98" s="146" t="s">
        <v>216</v>
      </c>
      <c r="D98" s="146" t="s">
        <v>191</v>
      </c>
      <c r="E98" s="147" t="s">
        <v>213</v>
      </c>
      <c r="F98" s="148" t="s">
        <v>214</v>
      </c>
      <c r="G98" s="149" t="s">
        <v>194</v>
      </c>
      <c r="H98" s="150">
        <v>25.93</v>
      </c>
      <c r="I98" s="151"/>
      <c r="J98" s="152">
        <f t="shared" si="0"/>
        <v>0</v>
      </c>
      <c r="K98" s="148" t="s">
        <v>195</v>
      </c>
      <c r="L98" s="29"/>
      <c r="M98" s="153" t="s">
        <v>3</v>
      </c>
      <c r="N98" s="154" t="s">
        <v>44</v>
      </c>
      <c r="O98" s="49"/>
      <c r="P98" s="155">
        <f t="shared" si="1"/>
        <v>0</v>
      </c>
      <c r="Q98" s="155">
        <v>0</v>
      </c>
      <c r="R98" s="155">
        <f t="shared" si="2"/>
        <v>0</v>
      </c>
      <c r="S98" s="155">
        <v>0</v>
      </c>
      <c r="T98" s="156">
        <f t="shared" si="3"/>
        <v>0</v>
      </c>
      <c r="AR98" s="157" t="s">
        <v>196</v>
      </c>
      <c r="AT98" s="157" t="s">
        <v>191</v>
      </c>
      <c r="AU98" s="157" t="s">
        <v>85</v>
      </c>
      <c r="AY98" s="14" t="s">
        <v>189</v>
      </c>
      <c r="BE98" s="158">
        <f t="shared" si="4"/>
        <v>0</v>
      </c>
      <c r="BF98" s="158">
        <f t="shared" si="5"/>
        <v>0</v>
      </c>
      <c r="BG98" s="158">
        <f t="shared" si="6"/>
        <v>0</v>
      </c>
      <c r="BH98" s="158">
        <f t="shared" si="7"/>
        <v>0</v>
      </c>
      <c r="BI98" s="158">
        <f t="shared" si="8"/>
        <v>0</v>
      </c>
      <c r="BJ98" s="14" t="s">
        <v>85</v>
      </c>
      <c r="BK98" s="158">
        <f t="shared" si="9"/>
        <v>0</v>
      </c>
      <c r="BL98" s="14" t="s">
        <v>196</v>
      </c>
      <c r="BM98" s="157" t="s">
        <v>2593</v>
      </c>
    </row>
    <row r="99" spans="2:65" s="1" customFormat="1" ht="24" customHeight="1">
      <c r="B99" s="145"/>
      <c r="C99" s="146" t="s">
        <v>220</v>
      </c>
      <c r="D99" s="146" t="s">
        <v>191</v>
      </c>
      <c r="E99" s="147" t="s">
        <v>217</v>
      </c>
      <c r="F99" s="148" t="s">
        <v>218</v>
      </c>
      <c r="G99" s="149" t="s">
        <v>194</v>
      </c>
      <c r="H99" s="150">
        <v>25.93</v>
      </c>
      <c r="I99" s="151"/>
      <c r="J99" s="152">
        <f t="shared" si="0"/>
        <v>0</v>
      </c>
      <c r="K99" s="148" t="s">
        <v>195</v>
      </c>
      <c r="L99" s="29"/>
      <c r="M99" s="153" t="s">
        <v>3</v>
      </c>
      <c r="N99" s="154" t="s">
        <v>44</v>
      </c>
      <c r="O99" s="49"/>
      <c r="P99" s="155">
        <f t="shared" si="1"/>
        <v>0</v>
      </c>
      <c r="Q99" s="155">
        <v>0</v>
      </c>
      <c r="R99" s="155">
        <f t="shared" si="2"/>
        <v>0</v>
      </c>
      <c r="S99" s="155">
        <v>0</v>
      </c>
      <c r="T99" s="156">
        <f t="shared" si="3"/>
        <v>0</v>
      </c>
      <c r="AR99" s="157" t="s">
        <v>196</v>
      </c>
      <c r="AT99" s="157" t="s">
        <v>191</v>
      </c>
      <c r="AU99" s="157" t="s">
        <v>85</v>
      </c>
      <c r="AY99" s="14" t="s">
        <v>189</v>
      </c>
      <c r="BE99" s="158">
        <f t="shared" si="4"/>
        <v>0</v>
      </c>
      <c r="BF99" s="158">
        <f t="shared" si="5"/>
        <v>0</v>
      </c>
      <c r="BG99" s="158">
        <f t="shared" si="6"/>
        <v>0</v>
      </c>
      <c r="BH99" s="158">
        <f t="shared" si="7"/>
        <v>0</v>
      </c>
      <c r="BI99" s="158">
        <f t="shared" si="8"/>
        <v>0</v>
      </c>
      <c r="BJ99" s="14" t="s">
        <v>85</v>
      </c>
      <c r="BK99" s="158">
        <f t="shared" si="9"/>
        <v>0</v>
      </c>
      <c r="BL99" s="14" t="s">
        <v>196</v>
      </c>
      <c r="BM99" s="157" t="s">
        <v>2594</v>
      </c>
    </row>
    <row r="100" spans="2:65" s="1" customFormat="1" ht="24" customHeight="1">
      <c r="B100" s="145"/>
      <c r="C100" s="146" t="s">
        <v>225</v>
      </c>
      <c r="D100" s="146" t="s">
        <v>191</v>
      </c>
      <c r="E100" s="147" t="s">
        <v>221</v>
      </c>
      <c r="F100" s="148" t="s">
        <v>222</v>
      </c>
      <c r="G100" s="149" t="s">
        <v>223</v>
      </c>
      <c r="H100" s="150">
        <v>41.488</v>
      </c>
      <c r="I100" s="151"/>
      <c r="J100" s="152">
        <f t="shared" si="0"/>
        <v>0</v>
      </c>
      <c r="K100" s="148" t="s">
        <v>195</v>
      </c>
      <c r="L100" s="29"/>
      <c r="M100" s="153" t="s">
        <v>3</v>
      </c>
      <c r="N100" s="154" t="s">
        <v>44</v>
      </c>
      <c r="O100" s="49"/>
      <c r="P100" s="155">
        <f t="shared" si="1"/>
        <v>0</v>
      </c>
      <c r="Q100" s="155">
        <v>0</v>
      </c>
      <c r="R100" s="155">
        <f t="shared" si="2"/>
        <v>0</v>
      </c>
      <c r="S100" s="155">
        <v>0</v>
      </c>
      <c r="T100" s="156">
        <f t="shared" si="3"/>
        <v>0</v>
      </c>
      <c r="AR100" s="157" t="s">
        <v>196</v>
      </c>
      <c r="AT100" s="157" t="s">
        <v>191</v>
      </c>
      <c r="AU100" s="157" t="s">
        <v>85</v>
      </c>
      <c r="AY100" s="14" t="s">
        <v>189</v>
      </c>
      <c r="BE100" s="158">
        <f t="shared" si="4"/>
        <v>0</v>
      </c>
      <c r="BF100" s="158">
        <f t="shared" si="5"/>
        <v>0</v>
      </c>
      <c r="BG100" s="158">
        <f t="shared" si="6"/>
        <v>0</v>
      </c>
      <c r="BH100" s="158">
        <f t="shared" si="7"/>
        <v>0</v>
      </c>
      <c r="BI100" s="158">
        <f t="shared" si="8"/>
        <v>0</v>
      </c>
      <c r="BJ100" s="14" t="s">
        <v>85</v>
      </c>
      <c r="BK100" s="158">
        <f t="shared" si="9"/>
        <v>0</v>
      </c>
      <c r="BL100" s="14" t="s">
        <v>196</v>
      </c>
      <c r="BM100" s="157" t="s">
        <v>2595</v>
      </c>
    </row>
    <row r="101" spans="2:65" s="1" customFormat="1" ht="24" customHeight="1">
      <c r="B101" s="145"/>
      <c r="C101" s="146" t="s">
        <v>230</v>
      </c>
      <c r="D101" s="146" t="s">
        <v>191</v>
      </c>
      <c r="E101" s="147" t="s">
        <v>226</v>
      </c>
      <c r="F101" s="148" t="s">
        <v>227</v>
      </c>
      <c r="G101" s="149" t="s">
        <v>194</v>
      </c>
      <c r="H101" s="150">
        <v>31.32</v>
      </c>
      <c r="I101" s="151"/>
      <c r="J101" s="152">
        <f t="shared" si="0"/>
        <v>0</v>
      </c>
      <c r="K101" s="148" t="s">
        <v>195</v>
      </c>
      <c r="L101" s="29"/>
      <c r="M101" s="153" t="s">
        <v>3</v>
      </c>
      <c r="N101" s="154" t="s">
        <v>44</v>
      </c>
      <c r="O101" s="49"/>
      <c r="P101" s="155">
        <f t="shared" si="1"/>
        <v>0</v>
      </c>
      <c r="Q101" s="155">
        <v>0</v>
      </c>
      <c r="R101" s="155">
        <f t="shared" si="2"/>
        <v>0</v>
      </c>
      <c r="S101" s="155">
        <v>0</v>
      </c>
      <c r="T101" s="156">
        <f t="shared" si="3"/>
        <v>0</v>
      </c>
      <c r="AR101" s="157" t="s">
        <v>196</v>
      </c>
      <c r="AT101" s="157" t="s">
        <v>191</v>
      </c>
      <c r="AU101" s="157" t="s">
        <v>85</v>
      </c>
      <c r="AY101" s="14" t="s">
        <v>189</v>
      </c>
      <c r="BE101" s="158">
        <f t="shared" si="4"/>
        <v>0</v>
      </c>
      <c r="BF101" s="158">
        <f t="shared" si="5"/>
        <v>0</v>
      </c>
      <c r="BG101" s="158">
        <f t="shared" si="6"/>
        <v>0</v>
      </c>
      <c r="BH101" s="158">
        <f t="shared" si="7"/>
        <v>0</v>
      </c>
      <c r="BI101" s="158">
        <f t="shared" si="8"/>
        <v>0</v>
      </c>
      <c r="BJ101" s="14" t="s">
        <v>85</v>
      </c>
      <c r="BK101" s="158">
        <f t="shared" si="9"/>
        <v>0</v>
      </c>
      <c r="BL101" s="14" t="s">
        <v>196</v>
      </c>
      <c r="BM101" s="157" t="s">
        <v>2596</v>
      </c>
    </row>
    <row r="102" spans="2:65" s="1" customFormat="1" ht="24" customHeight="1">
      <c r="B102" s="145"/>
      <c r="C102" s="146" t="s">
        <v>235</v>
      </c>
      <c r="D102" s="146" t="s">
        <v>191</v>
      </c>
      <c r="E102" s="147" t="s">
        <v>1831</v>
      </c>
      <c r="F102" s="148" t="s">
        <v>1832</v>
      </c>
      <c r="G102" s="149" t="s">
        <v>194</v>
      </c>
      <c r="H102" s="150">
        <v>15.66</v>
      </c>
      <c r="I102" s="151"/>
      <c r="J102" s="152">
        <f t="shared" si="0"/>
        <v>0</v>
      </c>
      <c r="K102" s="148" t="s">
        <v>195</v>
      </c>
      <c r="L102" s="29"/>
      <c r="M102" s="153" t="s">
        <v>3</v>
      </c>
      <c r="N102" s="154" t="s">
        <v>44</v>
      </c>
      <c r="O102" s="49"/>
      <c r="P102" s="155">
        <f t="shared" si="1"/>
        <v>0</v>
      </c>
      <c r="Q102" s="155">
        <v>0</v>
      </c>
      <c r="R102" s="155">
        <f t="shared" si="2"/>
        <v>0</v>
      </c>
      <c r="S102" s="155">
        <v>0</v>
      </c>
      <c r="T102" s="156">
        <f t="shared" si="3"/>
        <v>0</v>
      </c>
      <c r="AR102" s="157" t="s">
        <v>196</v>
      </c>
      <c r="AT102" s="157" t="s">
        <v>191</v>
      </c>
      <c r="AU102" s="157" t="s">
        <v>85</v>
      </c>
      <c r="AY102" s="14" t="s">
        <v>189</v>
      </c>
      <c r="BE102" s="158">
        <f t="shared" si="4"/>
        <v>0</v>
      </c>
      <c r="BF102" s="158">
        <f t="shared" si="5"/>
        <v>0</v>
      </c>
      <c r="BG102" s="158">
        <f t="shared" si="6"/>
        <v>0</v>
      </c>
      <c r="BH102" s="158">
        <f t="shared" si="7"/>
        <v>0</v>
      </c>
      <c r="BI102" s="158">
        <f t="shared" si="8"/>
        <v>0</v>
      </c>
      <c r="BJ102" s="14" t="s">
        <v>85</v>
      </c>
      <c r="BK102" s="158">
        <f t="shared" si="9"/>
        <v>0</v>
      </c>
      <c r="BL102" s="14" t="s">
        <v>196</v>
      </c>
      <c r="BM102" s="157" t="s">
        <v>2597</v>
      </c>
    </row>
    <row r="103" spans="2:65" s="1" customFormat="1" ht="16.5" customHeight="1">
      <c r="B103" s="145"/>
      <c r="C103" s="159" t="s">
        <v>1312</v>
      </c>
      <c r="D103" s="159" t="s">
        <v>255</v>
      </c>
      <c r="E103" s="160" t="s">
        <v>2598</v>
      </c>
      <c r="F103" s="161" t="s">
        <v>2599</v>
      </c>
      <c r="G103" s="162" t="s">
        <v>223</v>
      </c>
      <c r="H103" s="163">
        <v>29.283999999999999</v>
      </c>
      <c r="I103" s="164"/>
      <c r="J103" s="165">
        <f t="shared" si="0"/>
        <v>0</v>
      </c>
      <c r="K103" s="161" t="s">
        <v>195</v>
      </c>
      <c r="L103" s="166"/>
      <c r="M103" s="167" t="s">
        <v>3</v>
      </c>
      <c r="N103" s="168" t="s">
        <v>44</v>
      </c>
      <c r="O103" s="49"/>
      <c r="P103" s="155">
        <f t="shared" si="1"/>
        <v>0</v>
      </c>
      <c r="Q103" s="155">
        <v>1</v>
      </c>
      <c r="R103" s="155">
        <f t="shared" si="2"/>
        <v>29.283999999999999</v>
      </c>
      <c r="S103" s="155">
        <v>0</v>
      </c>
      <c r="T103" s="156">
        <f t="shared" si="3"/>
        <v>0</v>
      </c>
      <c r="AR103" s="157" t="s">
        <v>220</v>
      </c>
      <c r="AT103" s="157" t="s">
        <v>255</v>
      </c>
      <c r="AU103" s="157" t="s">
        <v>85</v>
      </c>
      <c r="AY103" s="14" t="s">
        <v>189</v>
      </c>
      <c r="BE103" s="158">
        <f t="shared" si="4"/>
        <v>0</v>
      </c>
      <c r="BF103" s="158">
        <f t="shared" si="5"/>
        <v>0</v>
      </c>
      <c r="BG103" s="158">
        <f t="shared" si="6"/>
        <v>0</v>
      </c>
      <c r="BH103" s="158">
        <f t="shared" si="7"/>
        <v>0</v>
      </c>
      <c r="BI103" s="158">
        <f t="shared" si="8"/>
        <v>0</v>
      </c>
      <c r="BJ103" s="14" t="s">
        <v>85</v>
      </c>
      <c r="BK103" s="158">
        <f t="shared" si="9"/>
        <v>0</v>
      </c>
      <c r="BL103" s="14" t="s">
        <v>196</v>
      </c>
      <c r="BM103" s="157" t="s">
        <v>2600</v>
      </c>
    </row>
    <row r="104" spans="2:65" s="1" customFormat="1" ht="16.5" customHeight="1">
      <c r="B104" s="145"/>
      <c r="C104" s="146" t="s">
        <v>243</v>
      </c>
      <c r="D104" s="146" t="s">
        <v>191</v>
      </c>
      <c r="E104" s="147" t="s">
        <v>2601</v>
      </c>
      <c r="F104" s="148" t="s">
        <v>2602</v>
      </c>
      <c r="G104" s="149" t="s">
        <v>194</v>
      </c>
      <c r="H104" s="150">
        <v>5.22</v>
      </c>
      <c r="I104" s="151"/>
      <c r="J104" s="152">
        <f t="shared" si="0"/>
        <v>0</v>
      </c>
      <c r="K104" s="148" t="s">
        <v>195</v>
      </c>
      <c r="L104" s="29"/>
      <c r="M104" s="153" t="s">
        <v>3</v>
      </c>
      <c r="N104" s="154" t="s">
        <v>44</v>
      </c>
      <c r="O104" s="49"/>
      <c r="P104" s="155">
        <f t="shared" si="1"/>
        <v>0</v>
      </c>
      <c r="Q104" s="155">
        <v>1.8907700000000001</v>
      </c>
      <c r="R104" s="155">
        <f t="shared" si="2"/>
        <v>9.869819399999999</v>
      </c>
      <c r="S104" s="155">
        <v>0</v>
      </c>
      <c r="T104" s="156">
        <f t="shared" si="3"/>
        <v>0</v>
      </c>
      <c r="AR104" s="157" t="s">
        <v>196</v>
      </c>
      <c r="AT104" s="157" t="s">
        <v>191</v>
      </c>
      <c r="AU104" s="157" t="s">
        <v>85</v>
      </c>
      <c r="AY104" s="14" t="s">
        <v>189</v>
      </c>
      <c r="BE104" s="158">
        <f t="shared" si="4"/>
        <v>0</v>
      </c>
      <c r="BF104" s="158">
        <f t="shared" si="5"/>
        <v>0</v>
      </c>
      <c r="BG104" s="158">
        <f t="shared" si="6"/>
        <v>0</v>
      </c>
      <c r="BH104" s="158">
        <f t="shared" si="7"/>
        <v>0</v>
      </c>
      <c r="BI104" s="158">
        <f t="shared" si="8"/>
        <v>0</v>
      </c>
      <c r="BJ104" s="14" t="s">
        <v>85</v>
      </c>
      <c r="BK104" s="158">
        <f t="shared" si="9"/>
        <v>0</v>
      </c>
      <c r="BL104" s="14" t="s">
        <v>196</v>
      </c>
      <c r="BM104" s="157" t="s">
        <v>2603</v>
      </c>
    </row>
    <row r="105" spans="2:65" s="11" customFormat="1" ht="22.9" customHeight="1">
      <c r="B105" s="132"/>
      <c r="D105" s="133" t="s">
        <v>71</v>
      </c>
      <c r="E105" s="143" t="s">
        <v>220</v>
      </c>
      <c r="F105" s="143" t="s">
        <v>2604</v>
      </c>
      <c r="I105" s="135"/>
      <c r="J105" s="144">
        <f>BK105</f>
        <v>0</v>
      </c>
      <c r="L105" s="132"/>
      <c r="M105" s="137"/>
      <c r="N105" s="138"/>
      <c r="O105" s="138"/>
      <c r="P105" s="139">
        <f>SUM(P106:P115)</f>
        <v>0</v>
      </c>
      <c r="Q105" s="138"/>
      <c r="R105" s="139">
        <f>SUM(R106:R115)</f>
        <v>3.8980000000000001E-2</v>
      </c>
      <c r="S105" s="138"/>
      <c r="T105" s="140">
        <f>SUM(T106:T115)</f>
        <v>0</v>
      </c>
      <c r="AR105" s="133" t="s">
        <v>79</v>
      </c>
      <c r="AT105" s="141" t="s">
        <v>71</v>
      </c>
      <c r="AU105" s="141" t="s">
        <v>79</v>
      </c>
      <c r="AY105" s="133" t="s">
        <v>189</v>
      </c>
      <c r="BK105" s="142">
        <f>SUM(BK106:BK115)</f>
        <v>0</v>
      </c>
    </row>
    <row r="106" spans="2:65" s="1" customFormat="1" ht="16.5" customHeight="1">
      <c r="B106" s="145"/>
      <c r="C106" s="146" t="s">
        <v>247</v>
      </c>
      <c r="D106" s="146" t="s">
        <v>191</v>
      </c>
      <c r="E106" s="147" t="s">
        <v>2605</v>
      </c>
      <c r="F106" s="148" t="s">
        <v>2606</v>
      </c>
      <c r="G106" s="149" t="s">
        <v>890</v>
      </c>
      <c r="H106" s="150">
        <v>1</v>
      </c>
      <c r="I106" s="151"/>
      <c r="J106" s="152">
        <f t="shared" ref="J106:J115" si="10">ROUND(I106*H106,2)</f>
        <v>0</v>
      </c>
      <c r="K106" s="148" t="s">
        <v>877</v>
      </c>
      <c r="L106" s="29"/>
      <c r="M106" s="153" t="s">
        <v>3</v>
      </c>
      <c r="N106" s="154" t="s">
        <v>44</v>
      </c>
      <c r="O106" s="49"/>
      <c r="P106" s="155">
        <f t="shared" ref="P106:P115" si="11">O106*H106</f>
        <v>0</v>
      </c>
      <c r="Q106" s="155">
        <v>0</v>
      </c>
      <c r="R106" s="155">
        <f t="shared" ref="R106:R115" si="12">Q106*H106</f>
        <v>0</v>
      </c>
      <c r="S106" s="155">
        <v>0</v>
      </c>
      <c r="T106" s="156">
        <f t="shared" ref="T106:T115" si="13">S106*H106</f>
        <v>0</v>
      </c>
      <c r="AR106" s="157" t="s">
        <v>196</v>
      </c>
      <c r="AT106" s="157" t="s">
        <v>191</v>
      </c>
      <c r="AU106" s="157" t="s">
        <v>85</v>
      </c>
      <c r="AY106" s="14" t="s">
        <v>189</v>
      </c>
      <c r="BE106" s="158">
        <f t="shared" ref="BE106:BE115" si="14">IF(N106="základní",J106,0)</f>
        <v>0</v>
      </c>
      <c r="BF106" s="158">
        <f t="shared" ref="BF106:BF115" si="15">IF(N106="snížená",J106,0)</f>
        <v>0</v>
      </c>
      <c r="BG106" s="158">
        <f t="shared" ref="BG106:BG115" si="16">IF(N106="zákl. přenesená",J106,0)</f>
        <v>0</v>
      </c>
      <c r="BH106" s="158">
        <f t="shared" ref="BH106:BH115" si="17">IF(N106="sníž. přenesená",J106,0)</f>
        <v>0</v>
      </c>
      <c r="BI106" s="158">
        <f t="shared" ref="BI106:BI115" si="18">IF(N106="nulová",J106,0)</f>
        <v>0</v>
      </c>
      <c r="BJ106" s="14" t="s">
        <v>85</v>
      </c>
      <c r="BK106" s="158">
        <f t="shared" ref="BK106:BK115" si="19">ROUND(I106*H106,2)</f>
        <v>0</v>
      </c>
      <c r="BL106" s="14" t="s">
        <v>196</v>
      </c>
      <c r="BM106" s="157" t="s">
        <v>2607</v>
      </c>
    </row>
    <row r="107" spans="2:65" s="1" customFormat="1" ht="16.5" customHeight="1">
      <c r="B107" s="145"/>
      <c r="C107" s="146" t="s">
        <v>9</v>
      </c>
      <c r="D107" s="146" t="s">
        <v>191</v>
      </c>
      <c r="E107" s="147" t="s">
        <v>2608</v>
      </c>
      <c r="F107" s="148" t="s">
        <v>2609</v>
      </c>
      <c r="G107" s="149" t="s">
        <v>890</v>
      </c>
      <c r="H107" s="150">
        <v>1</v>
      </c>
      <c r="I107" s="151"/>
      <c r="J107" s="152">
        <f t="shared" si="10"/>
        <v>0</v>
      </c>
      <c r="K107" s="148" t="s">
        <v>877</v>
      </c>
      <c r="L107" s="29"/>
      <c r="M107" s="153" t="s">
        <v>3</v>
      </c>
      <c r="N107" s="154" t="s">
        <v>44</v>
      </c>
      <c r="O107" s="49"/>
      <c r="P107" s="155">
        <f t="shared" si="11"/>
        <v>0</v>
      </c>
      <c r="Q107" s="155">
        <v>0</v>
      </c>
      <c r="R107" s="155">
        <f t="shared" si="12"/>
        <v>0</v>
      </c>
      <c r="S107" s="155">
        <v>0</v>
      </c>
      <c r="T107" s="156">
        <f t="shared" si="13"/>
        <v>0</v>
      </c>
      <c r="AR107" s="157" t="s">
        <v>196</v>
      </c>
      <c r="AT107" s="157" t="s">
        <v>191</v>
      </c>
      <c r="AU107" s="157" t="s">
        <v>85</v>
      </c>
      <c r="AY107" s="14" t="s">
        <v>189</v>
      </c>
      <c r="BE107" s="158">
        <f t="shared" si="14"/>
        <v>0</v>
      </c>
      <c r="BF107" s="158">
        <f t="shared" si="15"/>
        <v>0</v>
      </c>
      <c r="BG107" s="158">
        <f t="shared" si="16"/>
        <v>0</v>
      </c>
      <c r="BH107" s="158">
        <f t="shared" si="17"/>
        <v>0</v>
      </c>
      <c r="BI107" s="158">
        <f t="shared" si="18"/>
        <v>0</v>
      </c>
      <c r="BJ107" s="14" t="s">
        <v>85</v>
      </c>
      <c r="BK107" s="158">
        <f t="shared" si="19"/>
        <v>0</v>
      </c>
      <c r="BL107" s="14" t="s">
        <v>196</v>
      </c>
      <c r="BM107" s="157" t="s">
        <v>2610</v>
      </c>
    </row>
    <row r="108" spans="2:65" s="1" customFormat="1" ht="16.5" customHeight="1">
      <c r="B108" s="145"/>
      <c r="C108" s="146" t="s">
        <v>254</v>
      </c>
      <c r="D108" s="146" t="s">
        <v>191</v>
      </c>
      <c r="E108" s="147" t="s">
        <v>2611</v>
      </c>
      <c r="F108" s="148" t="s">
        <v>2612</v>
      </c>
      <c r="G108" s="149" t="s">
        <v>258</v>
      </c>
      <c r="H108" s="150">
        <v>80</v>
      </c>
      <c r="I108" s="151"/>
      <c r="J108" s="152">
        <f t="shared" si="10"/>
        <v>0</v>
      </c>
      <c r="K108" s="148" t="s">
        <v>877</v>
      </c>
      <c r="L108" s="29"/>
      <c r="M108" s="153" t="s">
        <v>3</v>
      </c>
      <c r="N108" s="154" t="s">
        <v>44</v>
      </c>
      <c r="O108" s="49"/>
      <c r="P108" s="155">
        <f t="shared" si="11"/>
        <v>0</v>
      </c>
      <c r="Q108" s="155">
        <v>0</v>
      </c>
      <c r="R108" s="155">
        <f t="shared" si="12"/>
        <v>0</v>
      </c>
      <c r="S108" s="155">
        <v>0</v>
      </c>
      <c r="T108" s="156">
        <f t="shared" si="13"/>
        <v>0</v>
      </c>
      <c r="AR108" s="157" t="s">
        <v>196</v>
      </c>
      <c r="AT108" s="157" t="s">
        <v>191</v>
      </c>
      <c r="AU108" s="157" t="s">
        <v>85</v>
      </c>
      <c r="AY108" s="14" t="s">
        <v>189</v>
      </c>
      <c r="BE108" s="158">
        <f t="shared" si="14"/>
        <v>0</v>
      </c>
      <c r="BF108" s="158">
        <f t="shared" si="15"/>
        <v>0</v>
      </c>
      <c r="BG108" s="158">
        <f t="shared" si="16"/>
        <v>0</v>
      </c>
      <c r="BH108" s="158">
        <f t="shared" si="17"/>
        <v>0</v>
      </c>
      <c r="BI108" s="158">
        <f t="shared" si="18"/>
        <v>0</v>
      </c>
      <c r="BJ108" s="14" t="s">
        <v>85</v>
      </c>
      <c r="BK108" s="158">
        <f t="shared" si="19"/>
        <v>0</v>
      </c>
      <c r="BL108" s="14" t="s">
        <v>196</v>
      </c>
      <c r="BM108" s="157" t="s">
        <v>2613</v>
      </c>
    </row>
    <row r="109" spans="2:65" s="1" customFormat="1" ht="16.5" customHeight="1">
      <c r="B109" s="145"/>
      <c r="C109" s="146" t="s">
        <v>1330</v>
      </c>
      <c r="D109" s="146" t="s">
        <v>191</v>
      </c>
      <c r="E109" s="147" t="s">
        <v>2614</v>
      </c>
      <c r="F109" s="148" t="s">
        <v>2615</v>
      </c>
      <c r="G109" s="149" t="s">
        <v>681</v>
      </c>
      <c r="H109" s="150">
        <v>1</v>
      </c>
      <c r="I109" s="151"/>
      <c r="J109" s="152">
        <f t="shared" si="10"/>
        <v>0</v>
      </c>
      <c r="K109" s="148" t="s">
        <v>877</v>
      </c>
      <c r="L109" s="29"/>
      <c r="M109" s="153" t="s">
        <v>3</v>
      </c>
      <c r="N109" s="154" t="s">
        <v>44</v>
      </c>
      <c r="O109" s="49"/>
      <c r="P109" s="155">
        <f t="shared" si="11"/>
        <v>0</v>
      </c>
      <c r="Q109" s="155">
        <v>0</v>
      </c>
      <c r="R109" s="155">
        <f t="shared" si="12"/>
        <v>0</v>
      </c>
      <c r="S109" s="155">
        <v>0</v>
      </c>
      <c r="T109" s="156">
        <f t="shared" si="13"/>
        <v>0</v>
      </c>
      <c r="AR109" s="157" t="s">
        <v>196</v>
      </c>
      <c r="AT109" s="157" t="s">
        <v>191</v>
      </c>
      <c r="AU109" s="157" t="s">
        <v>85</v>
      </c>
      <c r="AY109" s="14" t="s">
        <v>189</v>
      </c>
      <c r="BE109" s="158">
        <f t="shared" si="14"/>
        <v>0</v>
      </c>
      <c r="BF109" s="158">
        <f t="shared" si="15"/>
        <v>0</v>
      </c>
      <c r="BG109" s="158">
        <f t="shared" si="16"/>
        <v>0</v>
      </c>
      <c r="BH109" s="158">
        <f t="shared" si="17"/>
        <v>0</v>
      </c>
      <c r="BI109" s="158">
        <f t="shared" si="18"/>
        <v>0</v>
      </c>
      <c r="BJ109" s="14" t="s">
        <v>85</v>
      </c>
      <c r="BK109" s="158">
        <f t="shared" si="19"/>
        <v>0</v>
      </c>
      <c r="BL109" s="14" t="s">
        <v>196</v>
      </c>
      <c r="BM109" s="157" t="s">
        <v>2616</v>
      </c>
    </row>
    <row r="110" spans="2:65" s="1" customFormat="1" ht="16.5" customHeight="1">
      <c r="B110" s="145"/>
      <c r="C110" s="146" t="s">
        <v>264</v>
      </c>
      <c r="D110" s="146" t="s">
        <v>191</v>
      </c>
      <c r="E110" s="147" t="s">
        <v>2617</v>
      </c>
      <c r="F110" s="148" t="s">
        <v>2618</v>
      </c>
      <c r="G110" s="149" t="s">
        <v>307</v>
      </c>
      <c r="H110" s="150">
        <v>1</v>
      </c>
      <c r="I110" s="151"/>
      <c r="J110" s="152">
        <f t="shared" si="10"/>
        <v>0</v>
      </c>
      <c r="K110" s="148" t="s">
        <v>2403</v>
      </c>
      <c r="L110" s="29"/>
      <c r="M110" s="153" t="s">
        <v>3</v>
      </c>
      <c r="N110" s="154" t="s">
        <v>44</v>
      </c>
      <c r="O110" s="49"/>
      <c r="P110" s="155">
        <f t="shared" si="11"/>
        <v>0</v>
      </c>
      <c r="Q110" s="155">
        <v>3.6000000000000002E-4</v>
      </c>
      <c r="R110" s="155">
        <f t="shared" si="12"/>
        <v>3.6000000000000002E-4</v>
      </c>
      <c r="S110" s="155">
        <v>0</v>
      </c>
      <c r="T110" s="156">
        <f t="shared" si="13"/>
        <v>0</v>
      </c>
      <c r="AR110" s="157" t="s">
        <v>196</v>
      </c>
      <c r="AT110" s="157" t="s">
        <v>191</v>
      </c>
      <c r="AU110" s="157" t="s">
        <v>85</v>
      </c>
      <c r="AY110" s="14" t="s">
        <v>189</v>
      </c>
      <c r="BE110" s="158">
        <f t="shared" si="14"/>
        <v>0</v>
      </c>
      <c r="BF110" s="158">
        <f t="shared" si="15"/>
        <v>0</v>
      </c>
      <c r="BG110" s="158">
        <f t="shared" si="16"/>
        <v>0</v>
      </c>
      <c r="BH110" s="158">
        <f t="shared" si="17"/>
        <v>0</v>
      </c>
      <c r="BI110" s="158">
        <f t="shared" si="18"/>
        <v>0</v>
      </c>
      <c r="BJ110" s="14" t="s">
        <v>85</v>
      </c>
      <c r="BK110" s="158">
        <f t="shared" si="19"/>
        <v>0</v>
      </c>
      <c r="BL110" s="14" t="s">
        <v>196</v>
      </c>
      <c r="BM110" s="157" t="s">
        <v>2619</v>
      </c>
    </row>
    <row r="111" spans="2:65" s="1" customFormat="1" ht="16.5" customHeight="1">
      <c r="B111" s="145"/>
      <c r="C111" s="146" t="s">
        <v>1337</v>
      </c>
      <c r="D111" s="146" t="s">
        <v>191</v>
      </c>
      <c r="E111" s="147" t="s">
        <v>2620</v>
      </c>
      <c r="F111" s="148" t="s">
        <v>2621</v>
      </c>
      <c r="G111" s="149" t="s">
        <v>890</v>
      </c>
      <c r="H111" s="150">
        <v>1</v>
      </c>
      <c r="I111" s="151"/>
      <c r="J111" s="152">
        <f t="shared" si="10"/>
        <v>0</v>
      </c>
      <c r="K111" s="148" t="s">
        <v>877</v>
      </c>
      <c r="L111" s="29"/>
      <c r="M111" s="153" t="s">
        <v>3</v>
      </c>
      <c r="N111" s="154" t="s">
        <v>44</v>
      </c>
      <c r="O111" s="49"/>
      <c r="P111" s="155">
        <f t="shared" si="11"/>
        <v>0</v>
      </c>
      <c r="Q111" s="155">
        <v>0</v>
      </c>
      <c r="R111" s="155">
        <f t="shared" si="12"/>
        <v>0</v>
      </c>
      <c r="S111" s="155">
        <v>0</v>
      </c>
      <c r="T111" s="156">
        <f t="shared" si="13"/>
        <v>0</v>
      </c>
      <c r="AR111" s="157" t="s">
        <v>196</v>
      </c>
      <c r="AT111" s="157" t="s">
        <v>191</v>
      </c>
      <c r="AU111" s="157" t="s">
        <v>85</v>
      </c>
      <c r="AY111" s="14" t="s">
        <v>189</v>
      </c>
      <c r="BE111" s="158">
        <f t="shared" si="14"/>
        <v>0</v>
      </c>
      <c r="BF111" s="158">
        <f t="shared" si="15"/>
        <v>0</v>
      </c>
      <c r="BG111" s="158">
        <f t="shared" si="16"/>
        <v>0</v>
      </c>
      <c r="BH111" s="158">
        <f t="shared" si="17"/>
        <v>0</v>
      </c>
      <c r="BI111" s="158">
        <f t="shared" si="18"/>
        <v>0</v>
      </c>
      <c r="BJ111" s="14" t="s">
        <v>85</v>
      </c>
      <c r="BK111" s="158">
        <f t="shared" si="19"/>
        <v>0</v>
      </c>
      <c r="BL111" s="14" t="s">
        <v>196</v>
      </c>
      <c r="BM111" s="157" t="s">
        <v>2622</v>
      </c>
    </row>
    <row r="112" spans="2:65" s="1" customFormat="1" ht="24" customHeight="1">
      <c r="B112" s="145"/>
      <c r="C112" s="146" t="s">
        <v>272</v>
      </c>
      <c r="D112" s="146" t="s">
        <v>191</v>
      </c>
      <c r="E112" s="147" t="s">
        <v>2623</v>
      </c>
      <c r="F112" s="148" t="s">
        <v>2046</v>
      </c>
      <c r="G112" s="149" t="s">
        <v>258</v>
      </c>
      <c r="H112" s="150">
        <v>80</v>
      </c>
      <c r="I112" s="151"/>
      <c r="J112" s="152">
        <f t="shared" si="10"/>
        <v>0</v>
      </c>
      <c r="K112" s="148" t="s">
        <v>195</v>
      </c>
      <c r="L112" s="29"/>
      <c r="M112" s="153" t="s">
        <v>3</v>
      </c>
      <c r="N112" s="154" t="s">
        <v>44</v>
      </c>
      <c r="O112" s="49"/>
      <c r="P112" s="155">
        <f t="shared" si="11"/>
        <v>0</v>
      </c>
      <c r="Q112" s="155">
        <v>1.9000000000000001E-4</v>
      </c>
      <c r="R112" s="155">
        <f t="shared" si="12"/>
        <v>1.5200000000000002E-2</v>
      </c>
      <c r="S112" s="155">
        <v>0</v>
      </c>
      <c r="T112" s="156">
        <f t="shared" si="13"/>
        <v>0</v>
      </c>
      <c r="AR112" s="157" t="s">
        <v>196</v>
      </c>
      <c r="AT112" s="157" t="s">
        <v>191</v>
      </c>
      <c r="AU112" s="157" t="s">
        <v>85</v>
      </c>
      <c r="AY112" s="14" t="s">
        <v>189</v>
      </c>
      <c r="BE112" s="158">
        <f t="shared" si="14"/>
        <v>0</v>
      </c>
      <c r="BF112" s="158">
        <f t="shared" si="15"/>
        <v>0</v>
      </c>
      <c r="BG112" s="158">
        <f t="shared" si="16"/>
        <v>0</v>
      </c>
      <c r="BH112" s="158">
        <f t="shared" si="17"/>
        <v>0</v>
      </c>
      <c r="BI112" s="158">
        <f t="shared" si="18"/>
        <v>0</v>
      </c>
      <c r="BJ112" s="14" t="s">
        <v>85</v>
      </c>
      <c r="BK112" s="158">
        <f t="shared" si="19"/>
        <v>0</v>
      </c>
      <c r="BL112" s="14" t="s">
        <v>196</v>
      </c>
      <c r="BM112" s="157" t="s">
        <v>2624</v>
      </c>
    </row>
    <row r="113" spans="2:65" s="1" customFormat="1" ht="16.5" customHeight="1">
      <c r="B113" s="145"/>
      <c r="C113" s="146" t="s">
        <v>8</v>
      </c>
      <c r="D113" s="146" t="s">
        <v>191</v>
      </c>
      <c r="E113" s="147" t="s">
        <v>2625</v>
      </c>
      <c r="F113" s="148" t="s">
        <v>2049</v>
      </c>
      <c r="G113" s="149" t="s">
        <v>258</v>
      </c>
      <c r="H113" s="150">
        <v>80</v>
      </c>
      <c r="I113" s="151"/>
      <c r="J113" s="152">
        <f t="shared" si="10"/>
        <v>0</v>
      </c>
      <c r="K113" s="148" t="s">
        <v>195</v>
      </c>
      <c r="L113" s="29"/>
      <c r="M113" s="153" t="s">
        <v>3</v>
      </c>
      <c r="N113" s="154" t="s">
        <v>44</v>
      </c>
      <c r="O113" s="49"/>
      <c r="P113" s="155">
        <f t="shared" si="11"/>
        <v>0</v>
      </c>
      <c r="Q113" s="155">
        <v>1.0000000000000001E-5</v>
      </c>
      <c r="R113" s="155">
        <f t="shared" si="12"/>
        <v>8.0000000000000004E-4</v>
      </c>
      <c r="S113" s="155">
        <v>0</v>
      </c>
      <c r="T113" s="156">
        <f t="shared" si="13"/>
        <v>0</v>
      </c>
      <c r="AR113" s="157" t="s">
        <v>196</v>
      </c>
      <c r="AT113" s="157" t="s">
        <v>191</v>
      </c>
      <c r="AU113" s="157" t="s">
        <v>85</v>
      </c>
      <c r="AY113" s="14" t="s">
        <v>189</v>
      </c>
      <c r="BE113" s="158">
        <f t="shared" si="14"/>
        <v>0</v>
      </c>
      <c r="BF113" s="158">
        <f t="shared" si="15"/>
        <v>0</v>
      </c>
      <c r="BG113" s="158">
        <f t="shared" si="16"/>
        <v>0</v>
      </c>
      <c r="BH113" s="158">
        <f t="shared" si="17"/>
        <v>0</v>
      </c>
      <c r="BI113" s="158">
        <f t="shared" si="18"/>
        <v>0</v>
      </c>
      <c r="BJ113" s="14" t="s">
        <v>85</v>
      </c>
      <c r="BK113" s="158">
        <f t="shared" si="19"/>
        <v>0</v>
      </c>
      <c r="BL113" s="14" t="s">
        <v>196</v>
      </c>
      <c r="BM113" s="157" t="s">
        <v>2626</v>
      </c>
    </row>
    <row r="114" spans="2:65" s="1" customFormat="1" ht="16.5" customHeight="1">
      <c r="B114" s="145"/>
      <c r="C114" s="146" t="s">
        <v>280</v>
      </c>
      <c r="D114" s="146" t="s">
        <v>191</v>
      </c>
      <c r="E114" s="147" t="s">
        <v>2627</v>
      </c>
      <c r="F114" s="148" t="s">
        <v>2628</v>
      </c>
      <c r="G114" s="149" t="s">
        <v>258</v>
      </c>
      <c r="H114" s="150">
        <v>87</v>
      </c>
      <c r="I114" s="151"/>
      <c r="J114" s="152">
        <f t="shared" si="10"/>
        <v>0</v>
      </c>
      <c r="K114" s="148" t="s">
        <v>195</v>
      </c>
      <c r="L114" s="29"/>
      <c r="M114" s="153" t="s">
        <v>3</v>
      </c>
      <c r="N114" s="154" t="s">
        <v>44</v>
      </c>
      <c r="O114" s="49"/>
      <c r="P114" s="155">
        <f t="shared" si="11"/>
        <v>0</v>
      </c>
      <c r="Q114" s="155">
        <v>1.9000000000000001E-4</v>
      </c>
      <c r="R114" s="155">
        <f t="shared" si="12"/>
        <v>1.653E-2</v>
      </c>
      <c r="S114" s="155">
        <v>0</v>
      </c>
      <c r="T114" s="156">
        <f t="shared" si="13"/>
        <v>0</v>
      </c>
      <c r="AR114" s="157" t="s">
        <v>196</v>
      </c>
      <c r="AT114" s="157" t="s">
        <v>191</v>
      </c>
      <c r="AU114" s="157" t="s">
        <v>85</v>
      </c>
      <c r="AY114" s="14" t="s">
        <v>189</v>
      </c>
      <c r="BE114" s="158">
        <f t="shared" si="14"/>
        <v>0</v>
      </c>
      <c r="BF114" s="158">
        <f t="shared" si="15"/>
        <v>0</v>
      </c>
      <c r="BG114" s="158">
        <f t="shared" si="16"/>
        <v>0</v>
      </c>
      <c r="BH114" s="158">
        <f t="shared" si="17"/>
        <v>0</v>
      </c>
      <c r="BI114" s="158">
        <f t="shared" si="18"/>
        <v>0</v>
      </c>
      <c r="BJ114" s="14" t="s">
        <v>85</v>
      </c>
      <c r="BK114" s="158">
        <f t="shared" si="19"/>
        <v>0</v>
      </c>
      <c r="BL114" s="14" t="s">
        <v>196</v>
      </c>
      <c r="BM114" s="157" t="s">
        <v>2629</v>
      </c>
    </row>
    <row r="115" spans="2:65" s="1" customFormat="1" ht="16.5" customHeight="1">
      <c r="B115" s="145"/>
      <c r="C115" s="146" t="s">
        <v>284</v>
      </c>
      <c r="D115" s="146" t="s">
        <v>191</v>
      </c>
      <c r="E115" s="147" t="s">
        <v>2630</v>
      </c>
      <c r="F115" s="148" t="s">
        <v>2631</v>
      </c>
      <c r="G115" s="149" t="s">
        <v>258</v>
      </c>
      <c r="H115" s="150">
        <v>87</v>
      </c>
      <c r="I115" s="151"/>
      <c r="J115" s="152">
        <f t="shared" si="10"/>
        <v>0</v>
      </c>
      <c r="K115" s="148" t="s">
        <v>195</v>
      </c>
      <c r="L115" s="29"/>
      <c r="M115" s="153" t="s">
        <v>3</v>
      </c>
      <c r="N115" s="154" t="s">
        <v>44</v>
      </c>
      <c r="O115" s="49"/>
      <c r="P115" s="155">
        <f t="shared" si="11"/>
        <v>0</v>
      </c>
      <c r="Q115" s="155">
        <v>6.9999999999999994E-5</v>
      </c>
      <c r="R115" s="155">
        <f t="shared" si="12"/>
        <v>6.0899999999999991E-3</v>
      </c>
      <c r="S115" s="155">
        <v>0</v>
      </c>
      <c r="T115" s="156">
        <f t="shared" si="13"/>
        <v>0</v>
      </c>
      <c r="AR115" s="157" t="s">
        <v>196</v>
      </c>
      <c r="AT115" s="157" t="s">
        <v>191</v>
      </c>
      <c r="AU115" s="157" t="s">
        <v>85</v>
      </c>
      <c r="AY115" s="14" t="s">
        <v>189</v>
      </c>
      <c r="BE115" s="158">
        <f t="shared" si="14"/>
        <v>0</v>
      </c>
      <c r="BF115" s="158">
        <f t="shared" si="15"/>
        <v>0</v>
      </c>
      <c r="BG115" s="158">
        <f t="shared" si="16"/>
        <v>0</v>
      </c>
      <c r="BH115" s="158">
        <f t="shared" si="17"/>
        <v>0</v>
      </c>
      <c r="BI115" s="158">
        <f t="shared" si="18"/>
        <v>0</v>
      </c>
      <c r="BJ115" s="14" t="s">
        <v>85</v>
      </c>
      <c r="BK115" s="158">
        <f t="shared" si="19"/>
        <v>0</v>
      </c>
      <c r="BL115" s="14" t="s">
        <v>196</v>
      </c>
      <c r="BM115" s="157" t="s">
        <v>2632</v>
      </c>
    </row>
    <row r="116" spans="2:65" s="11" customFormat="1" ht="22.9" customHeight="1">
      <c r="B116" s="132"/>
      <c r="D116" s="133" t="s">
        <v>71</v>
      </c>
      <c r="E116" s="143" t="s">
        <v>668</v>
      </c>
      <c r="F116" s="143" t="s">
        <v>669</v>
      </c>
      <c r="I116" s="135"/>
      <c r="J116" s="144">
        <f>BK116</f>
        <v>0</v>
      </c>
      <c r="L116" s="132"/>
      <c r="M116" s="137"/>
      <c r="N116" s="138"/>
      <c r="O116" s="138"/>
      <c r="P116" s="139">
        <f>P117</f>
        <v>0</v>
      </c>
      <c r="Q116" s="138"/>
      <c r="R116" s="139">
        <f>R117</f>
        <v>0</v>
      </c>
      <c r="S116" s="138"/>
      <c r="T116" s="140">
        <f>T117</f>
        <v>0</v>
      </c>
      <c r="AR116" s="133" t="s">
        <v>79</v>
      </c>
      <c r="AT116" s="141" t="s">
        <v>71</v>
      </c>
      <c r="AU116" s="141" t="s">
        <v>79</v>
      </c>
      <c r="AY116" s="133" t="s">
        <v>189</v>
      </c>
      <c r="BK116" s="142">
        <f>BK117</f>
        <v>0</v>
      </c>
    </row>
    <row r="117" spans="2:65" s="1" customFormat="1" ht="24" customHeight="1">
      <c r="B117" s="145"/>
      <c r="C117" s="146" t="s">
        <v>288</v>
      </c>
      <c r="D117" s="146" t="s">
        <v>191</v>
      </c>
      <c r="E117" s="147" t="s">
        <v>2633</v>
      </c>
      <c r="F117" s="148" t="s">
        <v>2634</v>
      </c>
      <c r="G117" s="149" t="s">
        <v>223</v>
      </c>
      <c r="H117" s="150">
        <v>39.192999999999998</v>
      </c>
      <c r="I117" s="151"/>
      <c r="J117" s="152">
        <f>ROUND(I117*H117,2)</f>
        <v>0</v>
      </c>
      <c r="K117" s="148" t="s">
        <v>195</v>
      </c>
      <c r="L117" s="29"/>
      <c r="M117" s="170" t="s">
        <v>3</v>
      </c>
      <c r="N117" s="171" t="s">
        <v>44</v>
      </c>
      <c r="O117" s="172"/>
      <c r="P117" s="173">
        <f>O117*H117</f>
        <v>0</v>
      </c>
      <c r="Q117" s="173">
        <v>0</v>
      </c>
      <c r="R117" s="173">
        <f>Q117*H117</f>
        <v>0</v>
      </c>
      <c r="S117" s="173">
        <v>0</v>
      </c>
      <c r="T117" s="174">
        <f>S117*H117</f>
        <v>0</v>
      </c>
      <c r="AR117" s="157" t="s">
        <v>196</v>
      </c>
      <c r="AT117" s="157" t="s">
        <v>191</v>
      </c>
      <c r="AU117" s="157" t="s">
        <v>85</v>
      </c>
      <c r="AY117" s="14" t="s">
        <v>189</v>
      </c>
      <c r="BE117" s="158">
        <f>IF(N117="základní",J117,0)</f>
        <v>0</v>
      </c>
      <c r="BF117" s="158">
        <f>IF(N117="snížená",J117,0)</f>
        <v>0</v>
      </c>
      <c r="BG117" s="158">
        <f>IF(N117="zákl. přenesená",J117,0)</f>
        <v>0</v>
      </c>
      <c r="BH117" s="158">
        <f>IF(N117="sníž. přenesená",J117,0)</f>
        <v>0</v>
      </c>
      <c r="BI117" s="158">
        <f>IF(N117="nulová",J117,0)</f>
        <v>0</v>
      </c>
      <c r="BJ117" s="14" t="s">
        <v>85</v>
      </c>
      <c r="BK117" s="158">
        <f>ROUND(I117*H117,2)</f>
        <v>0</v>
      </c>
      <c r="BL117" s="14" t="s">
        <v>196</v>
      </c>
      <c r="BM117" s="157" t="s">
        <v>2635</v>
      </c>
    </row>
    <row r="118" spans="2:65" s="1" customFormat="1" ht="6.95" customHeight="1">
      <c r="B118" s="38"/>
      <c r="C118" s="39"/>
      <c r="D118" s="39"/>
      <c r="E118" s="39"/>
      <c r="F118" s="39"/>
      <c r="G118" s="39"/>
      <c r="H118" s="39"/>
      <c r="I118" s="106"/>
      <c r="J118" s="39"/>
      <c r="K118" s="39"/>
      <c r="L118" s="29"/>
    </row>
  </sheetData>
  <autoFilter ref="C88:K117" xr:uid="{00000000-0009-0000-0000-00000B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36"/>
  <sheetViews>
    <sheetView showGridLines="0" workbookViewId="0">
      <selection activeCell="E36" sqref="E36:J3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9" width="20.1640625" style="87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3" t="s">
        <v>6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120</v>
      </c>
    </row>
    <row r="3" spans="2:46" ht="6.95" customHeight="1">
      <c r="B3" s="15"/>
      <c r="C3" s="16"/>
      <c r="D3" s="16"/>
      <c r="E3" s="16"/>
      <c r="F3" s="16"/>
      <c r="G3" s="16"/>
      <c r="H3" s="16"/>
      <c r="I3" s="88"/>
      <c r="J3" s="16"/>
      <c r="K3" s="16"/>
      <c r="L3" s="17"/>
      <c r="AT3" s="14" t="s">
        <v>79</v>
      </c>
    </row>
    <row r="4" spans="2:46" ht="24.95" customHeight="1">
      <c r="B4" s="17"/>
      <c r="D4" s="18" t="s">
        <v>136</v>
      </c>
      <c r="L4" s="17"/>
      <c r="M4" s="89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17</v>
      </c>
      <c r="L6" s="17"/>
    </row>
    <row r="7" spans="2:46" ht="16.5" customHeight="1">
      <c r="B7" s="17"/>
      <c r="E7" s="299" t="str">
        <f>'Rekapitulace stavby'!K6</f>
        <v>Sociální bydlení v ul. Mlýnská, Bystřice pod Hostýnem</v>
      </c>
      <c r="F7" s="300"/>
      <c r="G7" s="300"/>
      <c r="H7" s="300"/>
      <c r="L7" s="17"/>
    </row>
    <row r="8" spans="2:46" ht="12" customHeight="1">
      <c r="B8" s="17"/>
      <c r="D8" s="24" t="s">
        <v>137</v>
      </c>
      <c r="L8" s="17"/>
    </row>
    <row r="9" spans="2:46" s="1" customFormat="1" ht="16.5" customHeight="1">
      <c r="B9" s="29"/>
      <c r="E9" s="299" t="s">
        <v>2397</v>
      </c>
      <c r="F9" s="298"/>
      <c r="G9" s="298"/>
      <c r="H9" s="298"/>
      <c r="I9" s="90"/>
      <c r="L9" s="29"/>
    </row>
    <row r="10" spans="2:46" s="1" customFormat="1" ht="12" customHeight="1">
      <c r="B10" s="29"/>
      <c r="D10" s="24" t="s">
        <v>139</v>
      </c>
      <c r="I10" s="90"/>
      <c r="L10" s="29"/>
    </row>
    <row r="11" spans="2:46" s="1" customFormat="1" ht="36.950000000000003" customHeight="1">
      <c r="B11" s="29"/>
      <c r="E11" s="271" t="s">
        <v>2636</v>
      </c>
      <c r="F11" s="298"/>
      <c r="G11" s="298"/>
      <c r="H11" s="298"/>
      <c r="I11" s="90"/>
      <c r="L11" s="29"/>
    </row>
    <row r="12" spans="2:46" s="1" customFormat="1">
      <c r="B12" s="29"/>
      <c r="I12" s="90"/>
      <c r="L12" s="29"/>
    </row>
    <row r="13" spans="2:46" s="1" customFormat="1" ht="12" customHeight="1">
      <c r="B13" s="29"/>
      <c r="D13" s="24" t="s">
        <v>18</v>
      </c>
      <c r="F13" s="22" t="s">
        <v>3</v>
      </c>
      <c r="I13" s="91" t="s">
        <v>19</v>
      </c>
      <c r="J13" s="22" t="s">
        <v>3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91" t="s">
        <v>22</v>
      </c>
      <c r="J14" s="46">
        <f>'Rekapitulace stavby'!AN8</f>
        <v>0</v>
      </c>
      <c r="L14" s="29"/>
    </row>
    <row r="15" spans="2:46" s="1" customFormat="1" ht="10.9" customHeight="1">
      <c r="B15" s="29"/>
      <c r="I15" s="90"/>
      <c r="L15" s="29"/>
    </row>
    <row r="16" spans="2:46" s="1" customFormat="1" ht="12" customHeight="1">
      <c r="B16" s="29"/>
      <c r="D16" s="24" t="s">
        <v>23</v>
      </c>
      <c r="I16" s="91" t="s">
        <v>24</v>
      </c>
      <c r="J16" s="22" t="s">
        <v>25</v>
      </c>
      <c r="L16" s="29"/>
    </row>
    <row r="17" spans="2:12" s="1" customFormat="1" ht="18" customHeight="1">
      <c r="B17" s="29"/>
      <c r="E17" s="22" t="s">
        <v>26</v>
      </c>
      <c r="I17" s="91" t="s">
        <v>27</v>
      </c>
      <c r="J17" s="22" t="s">
        <v>3</v>
      </c>
      <c r="L17" s="29"/>
    </row>
    <row r="18" spans="2:12" s="1" customFormat="1" ht="6.95" customHeight="1">
      <c r="B18" s="29"/>
      <c r="I18" s="90"/>
      <c r="L18" s="29"/>
    </row>
    <row r="19" spans="2:12" s="1" customFormat="1" ht="12" customHeight="1">
      <c r="B19" s="29"/>
      <c r="D19" s="24" t="s">
        <v>28</v>
      </c>
      <c r="I19" s="91" t="s">
        <v>24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301" t="str">
        <f>'Rekapitulace stavby'!E14</f>
        <v>Vyplň údaj</v>
      </c>
      <c r="F20" s="274"/>
      <c r="G20" s="274"/>
      <c r="H20" s="274"/>
      <c r="I20" s="91" t="s">
        <v>27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I21" s="90"/>
      <c r="L21" s="29"/>
    </row>
    <row r="22" spans="2:12" s="1" customFormat="1" ht="12" customHeight="1">
      <c r="B22" s="29"/>
      <c r="D22" s="24" t="s">
        <v>30</v>
      </c>
      <c r="I22" s="91" t="s">
        <v>24</v>
      </c>
      <c r="J22" s="22" t="s">
        <v>31</v>
      </c>
      <c r="L22" s="29"/>
    </row>
    <row r="23" spans="2:12" s="1" customFormat="1" ht="18" customHeight="1">
      <c r="B23" s="29"/>
      <c r="E23" s="22" t="s">
        <v>32</v>
      </c>
      <c r="I23" s="91" t="s">
        <v>27</v>
      </c>
      <c r="J23" s="22" t="s">
        <v>3</v>
      </c>
      <c r="L23" s="29"/>
    </row>
    <row r="24" spans="2:12" s="1" customFormat="1" ht="6.95" customHeight="1">
      <c r="B24" s="29"/>
      <c r="I24" s="90"/>
      <c r="L24" s="29"/>
    </row>
    <row r="25" spans="2:12" s="1" customFormat="1" ht="12" customHeight="1">
      <c r="B25" s="29"/>
      <c r="D25" s="24" t="s">
        <v>34</v>
      </c>
      <c r="I25" s="91" t="s">
        <v>24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91" t="s">
        <v>27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I27" s="90"/>
      <c r="L27" s="29"/>
    </row>
    <row r="28" spans="2:12" s="1" customFormat="1" ht="12" customHeight="1">
      <c r="B28" s="29"/>
      <c r="D28" s="24" t="s">
        <v>36</v>
      </c>
      <c r="I28" s="90"/>
      <c r="L28" s="29"/>
    </row>
    <row r="29" spans="2:12" s="7" customFormat="1" ht="51" customHeight="1">
      <c r="B29" s="92"/>
      <c r="E29" s="278" t="s">
        <v>37</v>
      </c>
      <c r="F29" s="278"/>
      <c r="G29" s="278"/>
      <c r="H29" s="278"/>
      <c r="I29" s="93"/>
      <c r="L29" s="92"/>
    </row>
    <row r="30" spans="2:12" s="1" customFormat="1" ht="6.95" customHeight="1">
      <c r="B30" s="29"/>
      <c r="I30" s="90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94"/>
      <c r="J31" s="47"/>
      <c r="K31" s="47"/>
      <c r="L31" s="29"/>
    </row>
    <row r="32" spans="2:12" s="1" customFormat="1" ht="25.35" customHeight="1">
      <c r="B32" s="29"/>
      <c r="D32" s="95" t="s">
        <v>38</v>
      </c>
      <c r="I32" s="90"/>
      <c r="J32" s="60">
        <f>ROUND(J91,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94"/>
      <c r="J33" s="47"/>
      <c r="K33" s="47"/>
      <c r="L33" s="29"/>
    </row>
    <row r="34" spans="2:12" s="1" customFormat="1" ht="14.45" customHeight="1">
      <c r="B34" s="29"/>
      <c r="F34" s="32" t="s">
        <v>40</v>
      </c>
      <c r="I34" s="96" t="s">
        <v>39</v>
      </c>
      <c r="J34" s="32" t="s">
        <v>41</v>
      </c>
      <c r="L34" s="29"/>
    </row>
    <row r="35" spans="2:12" s="1" customFormat="1" ht="14.45" customHeight="1">
      <c r="B35" s="29"/>
      <c r="D35" s="314" t="s">
        <v>42</v>
      </c>
      <c r="E35" s="24" t="s">
        <v>43</v>
      </c>
      <c r="F35" s="255"/>
      <c r="I35" s="98">
        <v>0.21</v>
      </c>
      <c r="J35" s="255"/>
      <c r="L35" s="29"/>
    </row>
    <row r="36" spans="2:12" s="1" customFormat="1" ht="14.45" customHeight="1">
      <c r="B36" s="29"/>
      <c r="E36" s="310" t="s">
        <v>44</v>
      </c>
      <c r="F36" s="311">
        <f>ROUND((SUM(BF91:BF135)),  2)</f>
        <v>0</v>
      </c>
      <c r="G36" s="312"/>
      <c r="H36" s="312"/>
      <c r="I36" s="313">
        <v>0.15</v>
      </c>
      <c r="J36" s="311">
        <f>ROUND(((SUM(BF91:BF135))*I36),  2)</f>
        <v>0</v>
      </c>
      <c r="L36" s="29"/>
    </row>
    <row r="37" spans="2:12" s="1" customFormat="1" ht="14.45" hidden="1" customHeight="1">
      <c r="B37" s="29"/>
      <c r="E37" s="24" t="s">
        <v>45</v>
      </c>
      <c r="F37" s="97">
        <f>ROUND((SUM(BG91:BG135)),  2)</f>
        <v>0</v>
      </c>
      <c r="I37" s="98">
        <v>0.21</v>
      </c>
      <c r="J37" s="97">
        <f>0</f>
        <v>0</v>
      </c>
      <c r="L37" s="29"/>
    </row>
    <row r="38" spans="2:12" s="1" customFormat="1" ht="14.45" hidden="1" customHeight="1">
      <c r="B38" s="29"/>
      <c r="E38" s="24" t="s">
        <v>46</v>
      </c>
      <c r="F38" s="97">
        <f>ROUND((SUM(BH91:BH135)),  2)</f>
        <v>0</v>
      </c>
      <c r="I38" s="98">
        <v>0.15</v>
      </c>
      <c r="J38" s="97">
        <f>0</f>
        <v>0</v>
      </c>
      <c r="L38" s="29"/>
    </row>
    <row r="39" spans="2:12" s="1" customFormat="1" ht="14.45" hidden="1" customHeight="1">
      <c r="B39" s="29"/>
      <c r="E39" s="24" t="s">
        <v>47</v>
      </c>
      <c r="F39" s="97">
        <f>ROUND((SUM(BI91:BI135)),  2)</f>
        <v>0</v>
      </c>
      <c r="I39" s="98">
        <v>0</v>
      </c>
      <c r="J39" s="97">
        <f>0</f>
        <v>0</v>
      </c>
      <c r="L39" s="29"/>
    </row>
    <row r="40" spans="2:12" s="1" customFormat="1" ht="6.95" customHeight="1">
      <c r="B40" s="29"/>
      <c r="I40" s="90"/>
      <c r="L40" s="29"/>
    </row>
    <row r="41" spans="2:12" s="1" customFormat="1" ht="25.35" customHeight="1">
      <c r="B41" s="29"/>
      <c r="C41" s="99"/>
      <c r="D41" s="100" t="s">
        <v>48</v>
      </c>
      <c r="E41" s="51"/>
      <c r="F41" s="51"/>
      <c r="G41" s="101" t="s">
        <v>49</v>
      </c>
      <c r="H41" s="102" t="s">
        <v>50</v>
      </c>
      <c r="I41" s="103"/>
      <c r="J41" s="104">
        <f>SUM(J32:J39)</f>
        <v>0</v>
      </c>
      <c r="K41" s="105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106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107"/>
      <c r="J46" s="41"/>
      <c r="K46" s="41"/>
      <c r="L46" s="29"/>
    </row>
    <row r="47" spans="2:12" s="1" customFormat="1" ht="24.95" customHeight="1">
      <c r="B47" s="29"/>
      <c r="C47" s="18" t="s">
        <v>141</v>
      </c>
      <c r="I47" s="90"/>
      <c r="L47" s="29"/>
    </row>
    <row r="48" spans="2:12" s="1" customFormat="1" ht="6.95" customHeight="1">
      <c r="B48" s="29"/>
      <c r="I48" s="90"/>
      <c r="L48" s="29"/>
    </row>
    <row r="49" spans="2:47" s="1" customFormat="1" ht="12" customHeight="1">
      <c r="B49" s="29"/>
      <c r="C49" s="24" t="s">
        <v>17</v>
      </c>
      <c r="I49" s="90"/>
      <c r="L49" s="29"/>
    </row>
    <row r="50" spans="2:47" s="1" customFormat="1" ht="16.5" customHeight="1">
      <c r="B50" s="29"/>
      <c r="E50" s="299" t="str">
        <f>E7</f>
        <v>Sociální bydlení v ul. Mlýnská, Bystřice pod Hostýnem</v>
      </c>
      <c r="F50" s="300"/>
      <c r="G50" s="300"/>
      <c r="H50" s="300"/>
      <c r="I50" s="90"/>
      <c r="L50" s="29"/>
    </row>
    <row r="51" spans="2:47" ht="12" customHeight="1">
      <c r="B51" s="17"/>
      <c r="C51" s="24" t="s">
        <v>137</v>
      </c>
      <c r="L51" s="17"/>
    </row>
    <row r="52" spans="2:47" s="1" customFormat="1" ht="16.5" customHeight="1">
      <c r="B52" s="29"/>
      <c r="E52" s="299" t="s">
        <v>2397</v>
      </c>
      <c r="F52" s="298"/>
      <c r="G52" s="298"/>
      <c r="H52" s="298"/>
      <c r="I52" s="90"/>
      <c r="L52" s="29"/>
    </row>
    <row r="53" spans="2:47" s="1" customFormat="1" ht="12" customHeight="1">
      <c r="B53" s="29"/>
      <c r="C53" s="24" t="s">
        <v>139</v>
      </c>
      <c r="I53" s="90"/>
      <c r="L53" s="29"/>
    </row>
    <row r="54" spans="2:47" s="1" customFormat="1" ht="16.5" customHeight="1">
      <c r="B54" s="29"/>
      <c r="E54" s="271" t="str">
        <f>E11</f>
        <v>SO02 - 03 - IO 02 - Přípojka kanalizace</v>
      </c>
      <c r="F54" s="298"/>
      <c r="G54" s="298"/>
      <c r="H54" s="298"/>
      <c r="I54" s="90"/>
      <c r="L54" s="29"/>
    </row>
    <row r="55" spans="2:47" s="1" customFormat="1" ht="6.95" customHeight="1">
      <c r="B55" s="29"/>
      <c r="I55" s="90"/>
      <c r="L55" s="29"/>
    </row>
    <row r="56" spans="2:47" s="1" customFormat="1" ht="12" customHeight="1">
      <c r="B56" s="29"/>
      <c r="C56" s="24" t="s">
        <v>20</v>
      </c>
      <c r="F56" s="22" t="str">
        <f>F14</f>
        <v>Bystřice pod Hostýnem</v>
      </c>
      <c r="I56" s="91" t="s">
        <v>22</v>
      </c>
      <c r="J56" s="46">
        <f>IF(J14="","",J14)</f>
        <v>0</v>
      </c>
      <c r="L56" s="29"/>
    </row>
    <row r="57" spans="2:47" s="1" customFormat="1" ht="6.95" customHeight="1">
      <c r="B57" s="29"/>
      <c r="I57" s="90"/>
      <c r="L57" s="29"/>
    </row>
    <row r="58" spans="2:47" s="1" customFormat="1" ht="15.2" customHeight="1">
      <c r="B58" s="29"/>
      <c r="C58" s="24" t="s">
        <v>23</v>
      </c>
      <c r="F58" s="22" t="str">
        <f>E17</f>
        <v>Město Bystřice pod Hostýnem, Masarykovo nám. 137</v>
      </c>
      <c r="I58" s="91" t="s">
        <v>30</v>
      </c>
      <c r="J58" s="27" t="str">
        <f>E23</f>
        <v>dnprojekce s.r.o.</v>
      </c>
      <c r="L58" s="29"/>
    </row>
    <row r="59" spans="2:47" s="1" customFormat="1" ht="15.2" customHeight="1">
      <c r="B59" s="29"/>
      <c r="C59" s="24" t="s">
        <v>28</v>
      </c>
      <c r="F59" s="22" t="str">
        <f>IF(E20="","",E20)</f>
        <v>Vyplň údaj</v>
      </c>
      <c r="I59" s="91" t="s">
        <v>34</v>
      </c>
      <c r="J59" s="27" t="str">
        <f>E26</f>
        <v xml:space="preserve"> </v>
      </c>
      <c r="L59" s="29"/>
    </row>
    <row r="60" spans="2:47" s="1" customFormat="1" ht="10.35" customHeight="1">
      <c r="B60" s="29"/>
      <c r="I60" s="90"/>
      <c r="L60" s="29"/>
    </row>
    <row r="61" spans="2:47" s="1" customFormat="1" ht="29.25" customHeight="1">
      <c r="B61" s="29"/>
      <c r="C61" s="108" t="s">
        <v>142</v>
      </c>
      <c r="D61" s="99"/>
      <c r="E61" s="99"/>
      <c r="F61" s="99"/>
      <c r="G61" s="99"/>
      <c r="H61" s="99"/>
      <c r="I61" s="109"/>
      <c r="J61" s="110" t="s">
        <v>143</v>
      </c>
      <c r="K61" s="99"/>
      <c r="L61" s="29"/>
    </row>
    <row r="62" spans="2:47" s="1" customFormat="1" ht="10.35" customHeight="1">
      <c r="B62" s="29"/>
      <c r="I62" s="90"/>
      <c r="L62" s="29"/>
    </row>
    <row r="63" spans="2:47" s="1" customFormat="1" ht="22.9" customHeight="1">
      <c r="B63" s="29"/>
      <c r="C63" s="111" t="s">
        <v>70</v>
      </c>
      <c r="I63" s="90"/>
      <c r="J63" s="60">
        <f>J91</f>
        <v>0</v>
      </c>
      <c r="L63" s="29"/>
      <c r="AU63" s="14" t="s">
        <v>144</v>
      </c>
    </row>
    <row r="64" spans="2:47" s="8" customFormat="1" ht="24.95" customHeight="1">
      <c r="B64" s="112"/>
      <c r="D64" s="113" t="s">
        <v>145</v>
      </c>
      <c r="E64" s="114"/>
      <c r="F64" s="114"/>
      <c r="G64" s="114"/>
      <c r="H64" s="114"/>
      <c r="I64" s="115"/>
      <c r="J64" s="116">
        <f>J92</f>
        <v>0</v>
      </c>
      <c r="L64" s="112"/>
    </row>
    <row r="65" spans="2:12" s="9" customFormat="1" ht="19.899999999999999" customHeight="1">
      <c r="B65" s="117"/>
      <c r="D65" s="118" t="s">
        <v>146</v>
      </c>
      <c r="E65" s="119"/>
      <c r="F65" s="119"/>
      <c r="G65" s="119"/>
      <c r="H65" s="119"/>
      <c r="I65" s="120"/>
      <c r="J65" s="121">
        <f>J93</f>
        <v>0</v>
      </c>
      <c r="L65" s="117"/>
    </row>
    <row r="66" spans="2:12" s="9" customFormat="1" ht="19.899999999999999" customHeight="1">
      <c r="B66" s="117"/>
      <c r="D66" s="118" t="s">
        <v>2578</v>
      </c>
      <c r="E66" s="119"/>
      <c r="F66" s="119"/>
      <c r="G66" s="119"/>
      <c r="H66" s="119"/>
      <c r="I66" s="120"/>
      <c r="J66" s="121">
        <f>J110</f>
        <v>0</v>
      </c>
      <c r="L66" s="117"/>
    </row>
    <row r="67" spans="2:12" s="9" customFormat="1" ht="19.899999999999999" customHeight="1">
      <c r="B67" s="117"/>
      <c r="D67" s="118" t="s">
        <v>157</v>
      </c>
      <c r="E67" s="119"/>
      <c r="F67" s="119"/>
      <c r="G67" s="119"/>
      <c r="H67" s="119"/>
      <c r="I67" s="120"/>
      <c r="J67" s="121">
        <f>J126</f>
        <v>0</v>
      </c>
      <c r="L67" s="117"/>
    </row>
    <row r="68" spans="2:12" s="8" customFormat="1" ht="24.95" customHeight="1">
      <c r="B68" s="112"/>
      <c r="D68" s="113" t="s">
        <v>158</v>
      </c>
      <c r="E68" s="114"/>
      <c r="F68" s="114"/>
      <c r="G68" s="114"/>
      <c r="H68" s="114"/>
      <c r="I68" s="115"/>
      <c r="J68" s="116">
        <f>J128</f>
        <v>0</v>
      </c>
      <c r="L68" s="112"/>
    </row>
    <row r="69" spans="2:12" s="9" customFormat="1" ht="19.899999999999999" customHeight="1">
      <c r="B69" s="117"/>
      <c r="D69" s="118" t="s">
        <v>162</v>
      </c>
      <c r="E69" s="119"/>
      <c r="F69" s="119"/>
      <c r="G69" s="119"/>
      <c r="H69" s="119"/>
      <c r="I69" s="120"/>
      <c r="J69" s="121">
        <f>J129</f>
        <v>0</v>
      </c>
      <c r="L69" s="117"/>
    </row>
    <row r="70" spans="2:12" s="1" customFormat="1" ht="21.75" customHeight="1">
      <c r="B70" s="29"/>
      <c r="I70" s="90"/>
      <c r="L70" s="29"/>
    </row>
    <row r="71" spans="2:12" s="1" customFormat="1" ht="6.95" customHeight="1">
      <c r="B71" s="38"/>
      <c r="C71" s="39"/>
      <c r="D71" s="39"/>
      <c r="E71" s="39"/>
      <c r="F71" s="39"/>
      <c r="G71" s="39"/>
      <c r="H71" s="39"/>
      <c r="I71" s="106"/>
      <c r="J71" s="39"/>
      <c r="K71" s="39"/>
      <c r="L71" s="29"/>
    </row>
    <row r="75" spans="2:12" s="1" customFormat="1" ht="6.95" customHeight="1">
      <c r="B75" s="40"/>
      <c r="C75" s="41"/>
      <c r="D75" s="41"/>
      <c r="E75" s="41"/>
      <c r="F75" s="41"/>
      <c r="G75" s="41"/>
      <c r="H75" s="41"/>
      <c r="I75" s="107"/>
      <c r="J75" s="41"/>
      <c r="K75" s="41"/>
      <c r="L75" s="29"/>
    </row>
    <row r="76" spans="2:12" s="1" customFormat="1" ht="24.95" customHeight="1">
      <c r="B76" s="29"/>
      <c r="C76" s="18" t="s">
        <v>174</v>
      </c>
      <c r="I76" s="90"/>
      <c r="L76" s="29"/>
    </row>
    <row r="77" spans="2:12" s="1" customFormat="1" ht="6.95" customHeight="1">
      <c r="B77" s="29"/>
      <c r="I77" s="90"/>
      <c r="L77" s="29"/>
    </row>
    <row r="78" spans="2:12" s="1" customFormat="1" ht="12" customHeight="1">
      <c r="B78" s="29"/>
      <c r="C78" s="24" t="s">
        <v>17</v>
      </c>
      <c r="I78" s="90"/>
      <c r="L78" s="29"/>
    </row>
    <row r="79" spans="2:12" s="1" customFormat="1" ht="16.5" customHeight="1">
      <c r="B79" s="29"/>
      <c r="E79" s="299" t="str">
        <f>E7</f>
        <v>Sociální bydlení v ul. Mlýnská, Bystřice pod Hostýnem</v>
      </c>
      <c r="F79" s="300"/>
      <c r="G79" s="300"/>
      <c r="H79" s="300"/>
      <c r="I79" s="90"/>
      <c r="L79" s="29"/>
    </row>
    <row r="80" spans="2:12" ht="12" customHeight="1">
      <c r="B80" s="17"/>
      <c r="C80" s="24" t="s">
        <v>137</v>
      </c>
      <c r="L80" s="17"/>
    </row>
    <row r="81" spans="2:65" s="1" customFormat="1" ht="16.5" customHeight="1">
      <c r="B81" s="29"/>
      <c r="E81" s="299" t="s">
        <v>2397</v>
      </c>
      <c r="F81" s="298"/>
      <c r="G81" s="298"/>
      <c r="H81" s="298"/>
      <c r="I81" s="90"/>
      <c r="L81" s="29"/>
    </row>
    <row r="82" spans="2:65" s="1" customFormat="1" ht="12" customHeight="1">
      <c r="B82" s="29"/>
      <c r="C82" s="24" t="s">
        <v>139</v>
      </c>
      <c r="I82" s="90"/>
      <c r="L82" s="29"/>
    </row>
    <row r="83" spans="2:65" s="1" customFormat="1" ht="16.5" customHeight="1">
      <c r="B83" s="29"/>
      <c r="E83" s="271" t="str">
        <f>E11</f>
        <v>SO02 - 03 - IO 02 - Přípojka kanalizace</v>
      </c>
      <c r="F83" s="298"/>
      <c r="G83" s="298"/>
      <c r="H83" s="298"/>
      <c r="I83" s="90"/>
      <c r="L83" s="29"/>
    </row>
    <row r="84" spans="2:65" s="1" customFormat="1" ht="6.95" customHeight="1">
      <c r="B84" s="29"/>
      <c r="I84" s="90"/>
      <c r="L84" s="29"/>
    </row>
    <row r="85" spans="2:65" s="1" customFormat="1" ht="12" customHeight="1">
      <c r="B85" s="29"/>
      <c r="C85" s="24" t="s">
        <v>20</v>
      </c>
      <c r="F85" s="22" t="str">
        <f>F14</f>
        <v>Bystřice pod Hostýnem</v>
      </c>
      <c r="I85" s="91" t="s">
        <v>22</v>
      </c>
      <c r="J85" s="46">
        <f>IF(J14="","",J14)</f>
        <v>0</v>
      </c>
      <c r="L85" s="29"/>
    </row>
    <row r="86" spans="2:65" s="1" customFormat="1" ht="6.95" customHeight="1">
      <c r="B86" s="29"/>
      <c r="I86" s="90"/>
      <c r="L86" s="29"/>
    </row>
    <row r="87" spans="2:65" s="1" customFormat="1" ht="15.2" customHeight="1">
      <c r="B87" s="29"/>
      <c r="C87" s="24" t="s">
        <v>23</v>
      </c>
      <c r="F87" s="22" t="str">
        <f>E17</f>
        <v>Město Bystřice pod Hostýnem, Masarykovo nám. 137</v>
      </c>
      <c r="I87" s="91" t="s">
        <v>30</v>
      </c>
      <c r="J87" s="27" t="str">
        <f>E23</f>
        <v>dnprojekce s.r.o.</v>
      </c>
      <c r="L87" s="29"/>
    </row>
    <row r="88" spans="2:65" s="1" customFormat="1" ht="15.2" customHeight="1">
      <c r="B88" s="29"/>
      <c r="C88" s="24" t="s">
        <v>28</v>
      </c>
      <c r="F88" s="22" t="str">
        <f>IF(E20="","",E20)</f>
        <v>Vyplň údaj</v>
      </c>
      <c r="I88" s="91" t="s">
        <v>34</v>
      </c>
      <c r="J88" s="27" t="str">
        <f>E26</f>
        <v xml:space="preserve"> </v>
      </c>
      <c r="L88" s="29"/>
    </row>
    <row r="89" spans="2:65" s="1" customFormat="1" ht="10.35" customHeight="1">
      <c r="B89" s="29"/>
      <c r="I89" s="90"/>
      <c r="L89" s="29"/>
    </row>
    <row r="90" spans="2:65" s="10" customFormat="1" ht="29.25" customHeight="1">
      <c r="B90" s="122"/>
      <c r="C90" s="123" t="s">
        <v>175</v>
      </c>
      <c r="D90" s="124" t="s">
        <v>57</v>
      </c>
      <c r="E90" s="124" t="s">
        <v>53</v>
      </c>
      <c r="F90" s="124" t="s">
        <v>54</v>
      </c>
      <c r="G90" s="124" t="s">
        <v>176</v>
      </c>
      <c r="H90" s="124" t="s">
        <v>177</v>
      </c>
      <c r="I90" s="125" t="s">
        <v>178</v>
      </c>
      <c r="J90" s="126" t="s">
        <v>143</v>
      </c>
      <c r="K90" s="127" t="s">
        <v>179</v>
      </c>
      <c r="L90" s="122"/>
      <c r="M90" s="53" t="s">
        <v>3</v>
      </c>
      <c r="N90" s="54" t="s">
        <v>42</v>
      </c>
      <c r="O90" s="54" t="s">
        <v>180</v>
      </c>
      <c r="P90" s="54" t="s">
        <v>181</v>
      </c>
      <c r="Q90" s="54" t="s">
        <v>182</v>
      </c>
      <c r="R90" s="54" t="s">
        <v>183</v>
      </c>
      <c r="S90" s="54" t="s">
        <v>184</v>
      </c>
      <c r="T90" s="55" t="s">
        <v>185</v>
      </c>
    </row>
    <row r="91" spans="2:65" s="1" customFormat="1" ht="22.9" customHeight="1">
      <c r="B91" s="29"/>
      <c r="C91" s="58" t="s">
        <v>186</v>
      </c>
      <c r="I91" s="90"/>
      <c r="J91" s="128">
        <f>BK91</f>
        <v>0</v>
      </c>
      <c r="L91" s="29"/>
      <c r="M91" s="56"/>
      <c r="N91" s="47"/>
      <c r="O91" s="47"/>
      <c r="P91" s="129">
        <f>P92+P128</f>
        <v>0</v>
      </c>
      <c r="Q91" s="47"/>
      <c r="R91" s="129">
        <f>R92+R128</f>
        <v>104.377291</v>
      </c>
      <c r="S91" s="47"/>
      <c r="T91" s="130">
        <f>T92+T128</f>
        <v>0</v>
      </c>
      <c r="AT91" s="14" t="s">
        <v>71</v>
      </c>
      <c r="AU91" s="14" t="s">
        <v>144</v>
      </c>
      <c r="BK91" s="131">
        <f>BK92+BK128</f>
        <v>0</v>
      </c>
    </row>
    <row r="92" spans="2:65" s="11" customFormat="1" ht="25.9" customHeight="1">
      <c r="B92" s="132"/>
      <c r="D92" s="133" t="s">
        <v>71</v>
      </c>
      <c r="E92" s="134" t="s">
        <v>187</v>
      </c>
      <c r="F92" s="134" t="s">
        <v>188</v>
      </c>
      <c r="I92" s="135"/>
      <c r="J92" s="136">
        <f>BK92</f>
        <v>0</v>
      </c>
      <c r="L92" s="132"/>
      <c r="M92" s="137"/>
      <c r="N92" s="138"/>
      <c r="O92" s="138"/>
      <c r="P92" s="139">
        <f>P93+P110+P126</f>
        <v>0</v>
      </c>
      <c r="Q92" s="138"/>
      <c r="R92" s="139">
        <f>R93+R110+R126</f>
        <v>103.948926</v>
      </c>
      <c r="S92" s="138"/>
      <c r="T92" s="140">
        <f>T93+T110+T126</f>
        <v>0</v>
      </c>
      <c r="AR92" s="133" t="s">
        <v>79</v>
      </c>
      <c r="AT92" s="141" t="s">
        <v>71</v>
      </c>
      <c r="AU92" s="141" t="s">
        <v>72</v>
      </c>
      <c r="AY92" s="133" t="s">
        <v>189</v>
      </c>
      <c r="BK92" s="142">
        <f>BK93+BK110+BK126</f>
        <v>0</v>
      </c>
    </row>
    <row r="93" spans="2:65" s="11" customFormat="1" ht="22.9" customHeight="1">
      <c r="B93" s="132"/>
      <c r="D93" s="133" t="s">
        <v>71</v>
      </c>
      <c r="E93" s="143" t="s">
        <v>79</v>
      </c>
      <c r="F93" s="143" t="s">
        <v>190</v>
      </c>
      <c r="I93" s="135"/>
      <c r="J93" s="144">
        <f>BK93</f>
        <v>0</v>
      </c>
      <c r="L93" s="132"/>
      <c r="M93" s="137"/>
      <c r="N93" s="138"/>
      <c r="O93" s="138"/>
      <c r="P93" s="139">
        <f>SUM(P94:P109)</f>
        <v>0</v>
      </c>
      <c r="Q93" s="138"/>
      <c r="R93" s="139">
        <f>SUM(R94:R109)</f>
        <v>103.510626</v>
      </c>
      <c r="S93" s="138"/>
      <c r="T93" s="140">
        <f>SUM(T94:T109)</f>
        <v>0</v>
      </c>
      <c r="AR93" s="133" t="s">
        <v>79</v>
      </c>
      <c r="AT93" s="141" t="s">
        <v>71</v>
      </c>
      <c r="AU93" s="141" t="s">
        <v>79</v>
      </c>
      <c r="AY93" s="133" t="s">
        <v>189</v>
      </c>
      <c r="BK93" s="142">
        <f>SUM(BK94:BK109)</f>
        <v>0</v>
      </c>
    </row>
    <row r="94" spans="2:65" s="1" customFormat="1" ht="16.5" customHeight="1">
      <c r="B94" s="145"/>
      <c r="C94" s="146" t="s">
        <v>79</v>
      </c>
      <c r="D94" s="146" t="s">
        <v>191</v>
      </c>
      <c r="E94" s="147" t="s">
        <v>2637</v>
      </c>
      <c r="F94" s="148" t="s">
        <v>2638</v>
      </c>
      <c r="G94" s="149" t="s">
        <v>2639</v>
      </c>
      <c r="H94" s="150">
        <v>40</v>
      </c>
      <c r="I94" s="151"/>
      <c r="J94" s="152">
        <f t="shared" ref="J94:J109" si="0">ROUND(I94*H94,2)</f>
        <v>0</v>
      </c>
      <c r="K94" s="148" t="s">
        <v>195</v>
      </c>
      <c r="L94" s="29"/>
      <c r="M94" s="153" t="s">
        <v>3</v>
      </c>
      <c r="N94" s="154" t="s">
        <v>44</v>
      </c>
      <c r="O94" s="49"/>
      <c r="P94" s="155">
        <f t="shared" ref="P94:P109" si="1">O94*H94</f>
        <v>0</v>
      </c>
      <c r="Q94" s="155">
        <v>0</v>
      </c>
      <c r="R94" s="155">
        <f t="shared" ref="R94:R109" si="2">Q94*H94</f>
        <v>0</v>
      </c>
      <c r="S94" s="155">
        <v>0</v>
      </c>
      <c r="T94" s="156">
        <f t="shared" ref="T94:T109" si="3">S94*H94</f>
        <v>0</v>
      </c>
      <c r="AR94" s="157" t="s">
        <v>196</v>
      </c>
      <c r="AT94" s="157" t="s">
        <v>191</v>
      </c>
      <c r="AU94" s="157" t="s">
        <v>85</v>
      </c>
      <c r="AY94" s="14" t="s">
        <v>189</v>
      </c>
      <c r="BE94" s="158">
        <f t="shared" ref="BE94:BE109" si="4">IF(N94="základní",J94,0)</f>
        <v>0</v>
      </c>
      <c r="BF94" s="158">
        <f t="shared" ref="BF94:BF109" si="5">IF(N94="snížená",J94,0)</f>
        <v>0</v>
      </c>
      <c r="BG94" s="158">
        <f t="shared" ref="BG94:BG109" si="6">IF(N94="zákl. přenesená",J94,0)</f>
        <v>0</v>
      </c>
      <c r="BH94" s="158">
        <f t="shared" ref="BH94:BH109" si="7">IF(N94="sníž. přenesená",J94,0)</f>
        <v>0</v>
      </c>
      <c r="BI94" s="158">
        <f t="shared" ref="BI94:BI109" si="8">IF(N94="nulová",J94,0)</f>
        <v>0</v>
      </c>
      <c r="BJ94" s="14" t="s">
        <v>85</v>
      </c>
      <c r="BK94" s="158">
        <f t="shared" ref="BK94:BK109" si="9">ROUND(I94*H94,2)</f>
        <v>0</v>
      </c>
      <c r="BL94" s="14" t="s">
        <v>196</v>
      </c>
      <c r="BM94" s="157" t="s">
        <v>2640</v>
      </c>
    </row>
    <row r="95" spans="2:65" s="1" customFormat="1" ht="24" customHeight="1">
      <c r="B95" s="145"/>
      <c r="C95" s="146" t="s">
        <v>85</v>
      </c>
      <c r="D95" s="146" t="s">
        <v>191</v>
      </c>
      <c r="E95" s="147" t="s">
        <v>205</v>
      </c>
      <c r="F95" s="148" t="s">
        <v>206</v>
      </c>
      <c r="G95" s="149" t="s">
        <v>194</v>
      </c>
      <c r="H95" s="150">
        <v>138</v>
      </c>
      <c r="I95" s="151"/>
      <c r="J95" s="152">
        <f t="shared" si="0"/>
        <v>0</v>
      </c>
      <c r="K95" s="148" t="s">
        <v>195</v>
      </c>
      <c r="L95" s="29"/>
      <c r="M95" s="153" t="s">
        <v>3</v>
      </c>
      <c r="N95" s="154" t="s">
        <v>44</v>
      </c>
      <c r="O95" s="49"/>
      <c r="P95" s="155">
        <f t="shared" si="1"/>
        <v>0</v>
      </c>
      <c r="Q95" s="155">
        <v>0</v>
      </c>
      <c r="R95" s="155">
        <f t="shared" si="2"/>
        <v>0</v>
      </c>
      <c r="S95" s="155">
        <v>0</v>
      </c>
      <c r="T95" s="156">
        <f t="shared" si="3"/>
        <v>0</v>
      </c>
      <c r="AR95" s="157" t="s">
        <v>196</v>
      </c>
      <c r="AT95" s="157" t="s">
        <v>191</v>
      </c>
      <c r="AU95" s="157" t="s">
        <v>85</v>
      </c>
      <c r="AY95" s="14" t="s">
        <v>189</v>
      </c>
      <c r="BE95" s="158">
        <f t="shared" si="4"/>
        <v>0</v>
      </c>
      <c r="BF95" s="158">
        <f t="shared" si="5"/>
        <v>0</v>
      </c>
      <c r="BG95" s="158">
        <f t="shared" si="6"/>
        <v>0</v>
      </c>
      <c r="BH95" s="158">
        <f t="shared" si="7"/>
        <v>0</v>
      </c>
      <c r="BI95" s="158">
        <f t="shared" si="8"/>
        <v>0</v>
      </c>
      <c r="BJ95" s="14" t="s">
        <v>85</v>
      </c>
      <c r="BK95" s="158">
        <f t="shared" si="9"/>
        <v>0</v>
      </c>
      <c r="BL95" s="14" t="s">
        <v>196</v>
      </c>
      <c r="BM95" s="157" t="s">
        <v>2641</v>
      </c>
    </row>
    <row r="96" spans="2:65" s="1" customFormat="1" ht="24" customHeight="1">
      <c r="B96" s="145"/>
      <c r="C96" s="146" t="s">
        <v>201</v>
      </c>
      <c r="D96" s="146" t="s">
        <v>191</v>
      </c>
      <c r="E96" s="147" t="s">
        <v>209</v>
      </c>
      <c r="F96" s="148" t="s">
        <v>210</v>
      </c>
      <c r="G96" s="149" t="s">
        <v>194</v>
      </c>
      <c r="H96" s="150">
        <v>138</v>
      </c>
      <c r="I96" s="151"/>
      <c r="J96" s="152">
        <f t="shared" si="0"/>
        <v>0</v>
      </c>
      <c r="K96" s="148" t="s">
        <v>195</v>
      </c>
      <c r="L96" s="29"/>
      <c r="M96" s="153" t="s">
        <v>3</v>
      </c>
      <c r="N96" s="154" t="s">
        <v>44</v>
      </c>
      <c r="O96" s="49"/>
      <c r="P96" s="155">
        <f t="shared" si="1"/>
        <v>0</v>
      </c>
      <c r="Q96" s="155">
        <v>0</v>
      </c>
      <c r="R96" s="155">
        <f t="shared" si="2"/>
        <v>0</v>
      </c>
      <c r="S96" s="155">
        <v>0</v>
      </c>
      <c r="T96" s="156">
        <f t="shared" si="3"/>
        <v>0</v>
      </c>
      <c r="AR96" s="157" t="s">
        <v>196</v>
      </c>
      <c r="AT96" s="157" t="s">
        <v>191</v>
      </c>
      <c r="AU96" s="157" t="s">
        <v>85</v>
      </c>
      <c r="AY96" s="14" t="s">
        <v>189</v>
      </c>
      <c r="BE96" s="158">
        <f t="shared" si="4"/>
        <v>0</v>
      </c>
      <c r="BF96" s="158">
        <f t="shared" si="5"/>
        <v>0</v>
      </c>
      <c r="BG96" s="158">
        <f t="shared" si="6"/>
        <v>0</v>
      </c>
      <c r="BH96" s="158">
        <f t="shared" si="7"/>
        <v>0</v>
      </c>
      <c r="BI96" s="158">
        <f t="shared" si="8"/>
        <v>0</v>
      </c>
      <c r="BJ96" s="14" t="s">
        <v>85</v>
      </c>
      <c r="BK96" s="158">
        <f t="shared" si="9"/>
        <v>0</v>
      </c>
      <c r="BL96" s="14" t="s">
        <v>196</v>
      </c>
      <c r="BM96" s="157" t="s">
        <v>2642</v>
      </c>
    </row>
    <row r="97" spans="2:65" s="1" customFormat="1" ht="24" customHeight="1">
      <c r="B97" s="145"/>
      <c r="C97" s="146" t="s">
        <v>196</v>
      </c>
      <c r="D97" s="146" t="s">
        <v>191</v>
      </c>
      <c r="E97" s="147" t="s">
        <v>2581</v>
      </c>
      <c r="F97" s="148" t="s">
        <v>2582</v>
      </c>
      <c r="G97" s="149" t="s">
        <v>194</v>
      </c>
      <c r="H97" s="150">
        <v>2.4</v>
      </c>
      <c r="I97" s="151"/>
      <c r="J97" s="152">
        <f t="shared" si="0"/>
        <v>0</v>
      </c>
      <c r="K97" s="148" t="s">
        <v>195</v>
      </c>
      <c r="L97" s="29"/>
      <c r="M97" s="153" t="s">
        <v>3</v>
      </c>
      <c r="N97" s="154" t="s">
        <v>44</v>
      </c>
      <c r="O97" s="49"/>
      <c r="P97" s="155">
        <f t="shared" si="1"/>
        <v>0</v>
      </c>
      <c r="Q97" s="155">
        <v>0</v>
      </c>
      <c r="R97" s="155">
        <f t="shared" si="2"/>
        <v>0</v>
      </c>
      <c r="S97" s="155">
        <v>0</v>
      </c>
      <c r="T97" s="156">
        <f t="shared" si="3"/>
        <v>0</v>
      </c>
      <c r="AR97" s="157" t="s">
        <v>196</v>
      </c>
      <c r="AT97" s="157" t="s">
        <v>191</v>
      </c>
      <c r="AU97" s="157" t="s">
        <v>85</v>
      </c>
      <c r="AY97" s="14" t="s">
        <v>189</v>
      </c>
      <c r="BE97" s="158">
        <f t="shared" si="4"/>
        <v>0</v>
      </c>
      <c r="BF97" s="158">
        <f t="shared" si="5"/>
        <v>0</v>
      </c>
      <c r="BG97" s="158">
        <f t="shared" si="6"/>
        <v>0</v>
      </c>
      <c r="BH97" s="158">
        <f t="shared" si="7"/>
        <v>0</v>
      </c>
      <c r="BI97" s="158">
        <f t="shared" si="8"/>
        <v>0</v>
      </c>
      <c r="BJ97" s="14" t="s">
        <v>85</v>
      </c>
      <c r="BK97" s="158">
        <f t="shared" si="9"/>
        <v>0</v>
      </c>
      <c r="BL97" s="14" t="s">
        <v>196</v>
      </c>
      <c r="BM97" s="157" t="s">
        <v>2643</v>
      </c>
    </row>
    <row r="98" spans="2:65" s="1" customFormat="1" ht="24" customHeight="1">
      <c r="B98" s="145"/>
      <c r="C98" s="146" t="s">
        <v>208</v>
      </c>
      <c r="D98" s="146" t="s">
        <v>191</v>
      </c>
      <c r="E98" s="147" t="s">
        <v>2584</v>
      </c>
      <c r="F98" s="148" t="s">
        <v>2585</v>
      </c>
      <c r="G98" s="149" t="s">
        <v>194</v>
      </c>
      <c r="H98" s="150">
        <v>2.4</v>
      </c>
      <c r="I98" s="151"/>
      <c r="J98" s="152">
        <f t="shared" si="0"/>
        <v>0</v>
      </c>
      <c r="K98" s="148" t="s">
        <v>195</v>
      </c>
      <c r="L98" s="29"/>
      <c r="M98" s="153" t="s">
        <v>3</v>
      </c>
      <c r="N98" s="154" t="s">
        <v>44</v>
      </c>
      <c r="O98" s="49"/>
      <c r="P98" s="155">
        <f t="shared" si="1"/>
        <v>0</v>
      </c>
      <c r="Q98" s="155">
        <v>0</v>
      </c>
      <c r="R98" s="155">
        <f t="shared" si="2"/>
        <v>0</v>
      </c>
      <c r="S98" s="155">
        <v>0</v>
      </c>
      <c r="T98" s="156">
        <f t="shared" si="3"/>
        <v>0</v>
      </c>
      <c r="AR98" s="157" t="s">
        <v>196</v>
      </c>
      <c r="AT98" s="157" t="s">
        <v>191</v>
      </c>
      <c r="AU98" s="157" t="s">
        <v>85</v>
      </c>
      <c r="AY98" s="14" t="s">
        <v>189</v>
      </c>
      <c r="BE98" s="158">
        <f t="shared" si="4"/>
        <v>0</v>
      </c>
      <c r="BF98" s="158">
        <f t="shared" si="5"/>
        <v>0</v>
      </c>
      <c r="BG98" s="158">
        <f t="shared" si="6"/>
        <v>0</v>
      </c>
      <c r="BH98" s="158">
        <f t="shared" si="7"/>
        <v>0</v>
      </c>
      <c r="BI98" s="158">
        <f t="shared" si="8"/>
        <v>0</v>
      </c>
      <c r="BJ98" s="14" t="s">
        <v>85</v>
      </c>
      <c r="BK98" s="158">
        <f t="shared" si="9"/>
        <v>0</v>
      </c>
      <c r="BL98" s="14" t="s">
        <v>196</v>
      </c>
      <c r="BM98" s="157" t="s">
        <v>2644</v>
      </c>
    </row>
    <row r="99" spans="2:65" s="1" customFormat="1" ht="24" customHeight="1">
      <c r="B99" s="145"/>
      <c r="C99" s="146" t="s">
        <v>212</v>
      </c>
      <c r="D99" s="146" t="s">
        <v>191</v>
      </c>
      <c r="E99" s="147" t="s">
        <v>2587</v>
      </c>
      <c r="F99" s="148" t="s">
        <v>2588</v>
      </c>
      <c r="G99" s="149" t="s">
        <v>194</v>
      </c>
      <c r="H99" s="150">
        <v>31</v>
      </c>
      <c r="I99" s="151"/>
      <c r="J99" s="152">
        <f t="shared" si="0"/>
        <v>0</v>
      </c>
      <c r="K99" s="148" t="s">
        <v>195</v>
      </c>
      <c r="L99" s="29"/>
      <c r="M99" s="153" t="s">
        <v>3</v>
      </c>
      <c r="N99" s="154" t="s">
        <v>44</v>
      </c>
      <c r="O99" s="49"/>
      <c r="P99" s="155">
        <f t="shared" si="1"/>
        <v>0</v>
      </c>
      <c r="Q99" s="155">
        <v>0</v>
      </c>
      <c r="R99" s="155">
        <f t="shared" si="2"/>
        <v>0</v>
      </c>
      <c r="S99" s="155">
        <v>0</v>
      </c>
      <c r="T99" s="156">
        <f t="shared" si="3"/>
        <v>0</v>
      </c>
      <c r="AR99" s="157" t="s">
        <v>196</v>
      </c>
      <c r="AT99" s="157" t="s">
        <v>191</v>
      </c>
      <c r="AU99" s="157" t="s">
        <v>85</v>
      </c>
      <c r="AY99" s="14" t="s">
        <v>189</v>
      </c>
      <c r="BE99" s="158">
        <f t="shared" si="4"/>
        <v>0</v>
      </c>
      <c r="BF99" s="158">
        <f t="shared" si="5"/>
        <v>0</v>
      </c>
      <c r="BG99" s="158">
        <f t="shared" si="6"/>
        <v>0</v>
      </c>
      <c r="BH99" s="158">
        <f t="shared" si="7"/>
        <v>0</v>
      </c>
      <c r="BI99" s="158">
        <f t="shared" si="8"/>
        <v>0</v>
      </c>
      <c r="BJ99" s="14" t="s">
        <v>85</v>
      </c>
      <c r="BK99" s="158">
        <f t="shared" si="9"/>
        <v>0</v>
      </c>
      <c r="BL99" s="14" t="s">
        <v>196</v>
      </c>
      <c r="BM99" s="157" t="s">
        <v>2645</v>
      </c>
    </row>
    <row r="100" spans="2:65" s="1" customFormat="1" ht="24" customHeight="1">
      <c r="B100" s="145"/>
      <c r="C100" s="146" t="s">
        <v>216</v>
      </c>
      <c r="D100" s="146" t="s">
        <v>191</v>
      </c>
      <c r="E100" s="147" t="s">
        <v>2590</v>
      </c>
      <c r="F100" s="148" t="s">
        <v>2591</v>
      </c>
      <c r="G100" s="149" t="s">
        <v>194</v>
      </c>
      <c r="H100" s="150">
        <v>31</v>
      </c>
      <c r="I100" s="151"/>
      <c r="J100" s="152">
        <f t="shared" si="0"/>
        <v>0</v>
      </c>
      <c r="K100" s="148" t="s">
        <v>195</v>
      </c>
      <c r="L100" s="29"/>
      <c r="M100" s="153" t="s">
        <v>3</v>
      </c>
      <c r="N100" s="154" t="s">
        <v>44</v>
      </c>
      <c r="O100" s="49"/>
      <c r="P100" s="155">
        <f t="shared" si="1"/>
        <v>0</v>
      </c>
      <c r="Q100" s="155">
        <v>0</v>
      </c>
      <c r="R100" s="155">
        <f t="shared" si="2"/>
        <v>0</v>
      </c>
      <c r="S100" s="155">
        <v>0</v>
      </c>
      <c r="T100" s="156">
        <f t="shared" si="3"/>
        <v>0</v>
      </c>
      <c r="AR100" s="157" t="s">
        <v>196</v>
      </c>
      <c r="AT100" s="157" t="s">
        <v>191</v>
      </c>
      <c r="AU100" s="157" t="s">
        <v>85</v>
      </c>
      <c r="AY100" s="14" t="s">
        <v>189</v>
      </c>
      <c r="BE100" s="158">
        <f t="shared" si="4"/>
        <v>0</v>
      </c>
      <c r="BF100" s="158">
        <f t="shared" si="5"/>
        <v>0</v>
      </c>
      <c r="BG100" s="158">
        <f t="shared" si="6"/>
        <v>0</v>
      </c>
      <c r="BH100" s="158">
        <f t="shared" si="7"/>
        <v>0</v>
      </c>
      <c r="BI100" s="158">
        <f t="shared" si="8"/>
        <v>0</v>
      </c>
      <c r="BJ100" s="14" t="s">
        <v>85</v>
      </c>
      <c r="BK100" s="158">
        <f t="shared" si="9"/>
        <v>0</v>
      </c>
      <c r="BL100" s="14" t="s">
        <v>196</v>
      </c>
      <c r="BM100" s="157" t="s">
        <v>2646</v>
      </c>
    </row>
    <row r="101" spans="2:65" s="1" customFormat="1" ht="24" customHeight="1">
      <c r="B101" s="145"/>
      <c r="C101" s="146" t="s">
        <v>220</v>
      </c>
      <c r="D101" s="146" t="s">
        <v>191</v>
      </c>
      <c r="E101" s="147" t="s">
        <v>213</v>
      </c>
      <c r="F101" s="148" t="s">
        <v>214</v>
      </c>
      <c r="G101" s="149" t="s">
        <v>194</v>
      </c>
      <c r="H101" s="150">
        <v>88.6</v>
      </c>
      <c r="I101" s="151"/>
      <c r="J101" s="152">
        <f t="shared" si="0"/>
        <v>0</v>
      </c>
      <c r="K101" s="148" t="s">
        <v>195</v>
      </c>
      <c r="L101" s="29"/>
      <c r="M101" s="153" t="s">
        <v>3</v>
      </c>
      <c r="N101" s="154" t="s">
        <v>44</v>
      </c>
      <c r="O101" s="49"/>
      <c r="P101" s="155">
        <f t="shared" si="1"/>
        <v>0</v>
      </c>
      <c r="Q101" s="155">
        <v>0</v>
      </c>
      <c r="R101" s="155">
        <f t="shared" si="2"/>
        <v>0</v>
      </c>
      <c r="S101" s="155">
        <v>0</v>
      </c>
      <c r="T101" s="156">
        <f t="shared" si="3"/>
        <v>0</v>
      </c>
      <c r="AR101" s="157" t="s">
        <v>196</v>
      </c>
      <c r="AT101" s="157" t="s">
        <v>191</v>
      </c>
      <c r="AU101" s="157" t="s">
        <v>85</v>
      </c>
      <c r="AY101" s="14" t="s">
        <v>189</v>
      </c>
      <c r="BE101" s="158">
        <f t="shared" si="4"/>
        <v>0</v>
      </c>
      <c r="BF101" s="158">
        <f t="shared" si="5"/>
        <v>0</v>
      </c>
      <c r="BG101" s="158">
        <f t="shared" si="6"/>
        <v>0</v>
      </c>
      <c r="BH101" s="158">
        <f t="shared" si="7"/>
        <v>0</v>
      </c>
      <c r="BI101" s="158">
        <f t="shared" si="8"/>
        <v>0</v>
      </c>
      <c r="BJ101" s="14" t="s">
        <v>85</v>
      </c>
      <c r="BK101" s="158">
        <f t="shared" si="9"/>
        <v>0</v>
      </c>
      <c r="BL101" s="14" t="s">
        <v>196</v>
      </c>
      <c r="BM101" s="157" t="s">
        <v>2647</v>
      </c>
    </row>
    <row r="102" spans="2:65" s="1" customFormat="1" ht="24" customHeight="1">
      <c r="B102" s="145"/>
      <c r="C102" s="146" t="s">
        <v>225</v>
      </c>
      <c r="D102" s="146" t="s">
        <v>191</v>
      </c>
      <c r="E102" s="147" t="s">
        <v>217</v>
      </c>
      <c r="F102" s="148" t="s">
        <v>218</v>
      </c>
      <c r="G102" s="149" t="s">
        <v>194</v>
      </c>
      <c r="H102" s="150">
        <v>88.6</v>
      </c>
      <c r="I102" s="151"/>
      <c r="J102" s="152">
        <f t="shared" si="0"/>
        <v>0</v>
      </c>
      <c r="K102" s="148" t="s">
        <v>195</v>
      </c>
      <c r="L102" s="29"/>
      <c r="M102" s="153" t="s">
        <v>3</v>
      </c>
      <c r="N102" s="154" t="s">
        <v>44</v>
      </c>
      <c r="O102" s="49"/>
      <c r="P102" s="155">
        <f t="shared" si="1"/>
        <v>0</v>
      </c>
      <c r="Q102" s="155">
        <v>0</v>
      </c>
      <c r="R102" s="155">
        <f t="shared" si="2"/>
        <v>0</v>
      </c>
      <c r="S102" s="155">
        <v>0</v>
      </c>
      <c r="T102" s="156">
        <f t="shared" si="3"/>
        <v>0</v>
      </c>
      <c r="AR102" s="157" t="s">
        <v>196</v>
      </c>
      <c r="AT102" s="157" t="s">
        <v>191</v>
      </c>
      <c r="AU102" s="157" t="s">
        <v>85</v>
      </c>
      <c r="AY102" s="14" t="s">
        <v>189</v>
      </c>
      <c r="BE102" s="158">
        <f t="shared" si="4"/>
        <v>0</v>
      </c>
      <c r="BF102" s="158">
        <f t="shared" si="5"/>
        <v>0</v>
      </c>
      <c r="BG102" s="158">
        <f t="shared" si="6"/>
        <v>0</v>
      </c>
      <c r="BH102" s="158">
        <f t="shared" si="7"/>
        <v>0</v>
      </c>
      <c r="BI102" s="158">
        <f t="shared" si="8"/>
        <v>0</v>
      </c>
      <c r="BJ102" s="14" t="s">
        <v>85</v>
      </c>
      <c r="BK102" s="158">
        <f t="shared" si="9"/>
        <v>0</v>
      </c>
      <c r="BL102" s="14" t="s">
        <v>196</v>
      </c>
      <c r="BM102" s="157" t="s">
        <v>2648</v>
      </c>
    </row>
    <row r="103" spans="2:65" s="1" customFormat="1" ht="24" customHeight="1">
      <c r="B103" s="145"/>
      <c r="C103" s="146" t="s">
        <v>230</v>
      </c>
      <c r="D103" s="146" t="s">
        <v>191</v>
      </c>
      <c r="E103" s="147" t="s">
        <v>221</v>
      </c>
      <c r="F103" s="148" t="s">
        <v>222</v>
      </c>
      <c r="G103" s="149" t="s">
        <v>223</v>
      </c>
      <c r="H103" s="150">
        <v>141.76</v>
      </c>
      <c r="I103" s="151"/>
      <c r="J103" s="152">
        <f t="shared" si="0"/>
        <v>0</v>
      </c>
      <c r="K103" s="148" t="s">
        <v>195</v>
      </c>
      <c r="L103" s="29"/>
      <c r="M103" s="153" t="s">
        <v>3</v>
      </c>
      <c r="N103" s="154" t="s">
        <v>44</v>
      </c>
      <c r="O103" s="49"/>
      <c r="P103" s="155">
        <f t="shared" si="1"/>
        <v>0</v>
      </c>
      <c r="Q103" s="155">
        <v>0</v>
      </c>
      <c r="R103" s="155">
        <f t="shared" si="2"/>
        <v>0</v>
      </c>
      <c r="S103" s="155">
        <v>0</v>
      </c>
      <c r="T103" s="156">
        <f t="shared" si="3"/>
        <v>0</v>
      </c>
      <c r="AR103" s="157" t="s">
        <v>196</v>
      </c>
      <c r="AT103" s="157" t="s">
        <v>191</v>
      </c>
      <c r="AU103" s="157" t="s">
        <v>85</v>
      </c>
      <c r="AY103" s="14" t="s">
        <v>189</v>
      </c>
      <c r="BE103" s="158">
        <f t="shared" si="4"/>
        <v>0</v>
      </c>
      <c r="BF103" s="158">
        <f t="shared" si="5"/>
        <v>0</v>
      </c>
      <c r="BG103" s="158">
        <f t="shared" si="6"/>
        <v>0</v>
      </c>
      <c r="BH103" s="158">
        <f t="shared" si="7"/>
        <v>0</v>
      </c>
      <c r="BI103" s="158">
        <f t="shared" si="8"/>
        <v>0</v>
      </c>
      <c r="BJ103" s="14" t="s">
        <v>85</v>
      </c>
      <c r="BK103" s="158">
        <f t="shared" si="9"/>
        <v>0</v>
      </c>
      <c r="BL103" s="14" t="s">
        <v>196</v>
      </c>
      <c r="BM103" s="157" t="s">
        <v>2649</v>
      </c>
    </row>
    <row r="104" spans="2:65" s="1" customFormat="1" ht="24" customHeight="1">
      <c r="B104" s="145"/>
      <c r="C104" s="146" t="s">
        <v>235</v>
      </c>
      <c r="D104" s="146" t="s">
        <v>191</v>
      </c>
      <c r="E104" s="147" t="s">
        <v>226</v>
      </c>
      <c r="F104" s="148" t="s">
        <v>227</v>
      </c>
      <c r="G104" s="149" t="s">
        <v>194</v>
      </c>
      <c r="H104" s="150">
        <v>82.8</v>
      </c>
      <c r="I104" s="151"/>
      <c r="J104" s="152">
        <f t="shared" si="0"/>
        <v>0</v>
      </c>
      <c r="K104" s="148" t="s">
        <v>195</v>
      </c>
      <c r="L104" s="29"/>
      <c r="M104" s="153" t="s">
        <v>3</v>
      </c>
      <c r="N104" s="154" t="s">
        <v>44</v>
      </c>
      <c r="O104" s="49"/>
      <c r="P104" s="155">
        <f t="shared" si="1"/>
        <v>0</v>
      </c>
      <c r="Q104" s="155">
        <v>0</v>
      </c>
      <c r="R104" s="155">
        <f t="shared" si="2"/>
        <v>0</v>
      </c>
      <c r="S104" s="155">
        <v>0</v>
      </c>
      <c r="T104" s="156">
        <f t="shared" si="3"/>
        <v>0</v>
      </c>
      <c r="AR104" s="157" t="s">
        <v>196</v>
      </c>
      <c r="AT104" s="157" t="s">
        <v>191</v>
      </c>
      <c r="AU104" s="157" t="s">
        <v>85</v>
      </c>
      <c r="AY104" s="14" t="s">
        <v>189</v>
      </c>
      <c r="BE104" s="158">
        <f t="shared" si="4"/>
        <v>0</v>
      </c>
      <c r="BF104" s="158">
        <f t="shared" si="5"/>
        <v>0</v>
      </c>
      <c r="BG104" s="158">
        <f t="shared" si="6"/>
        <v>0</v>
      </c>
      <c r="BH104" s="158">
        <f t="shared" si="7"/>
        <v>0</v>
      </c>
      <c r="BI104" s="158">
        <f t="shared" si="8"/>
        <v>0</v>
      </c>
      <c r="BJ104" s="14" t="s">
        <v>85</v>
      </c>
      <c r="BK104" s="158">
        <f t="shared" si="9"/>
        <v>0</v>
      </c>
      <c r="BL104" s="14" t="s">
        <v>196</v>
      </c>
      <c r="BM104" s="157" t="s">
        <v>2650</v>
      </c>
    </row>
    <row r="105" spans="2:65" s="1" customFormat="1" ht="24" customHeight="1">
      <c r="B105" s="145"/>
      <c r="C105" s="146" t="s">
        <v>1312</v>
      </c>
      <c r="D105" s="146" t="s">
        <v>191</v>
      </c>
      <c r="E105" s="147" t="s">
        <v>1831</v>
      </c>
      <c r="F105" s="148" t="s">
        <v>1832</v>
      </c>
      <c r="G105" s="149" t="s">
        <v>194</v>
      </c>
      <c r="H105" s="150">
        <v>41.4</v>
      </c>
      <c r="I105" s="151"/>
      <c r="J105" s="152">
        <f t="shared" si="0"/>
        <v>0</v>
      </c>
      <c r="K105" s="148" t="s">
        <v>195</v>
      </c>
      <c r="L105" s="29"/>
      <c r="M105" s="153" t="s">
        <v>3</v>
      </c>
      <c r="N105" s="154" t="s">
        <v>44</v>
      </c>
      <c r="O105" s="49"/>
      <c r="P105" s="155">
        <f t="shared" si="1"/>
        <v>0</v>
      </c>
      <c r="Q105" s="155">
        <v>0</v>
      </c>
      <c r="R105" s="155">
        <f t="shared" si="2"/>
        <v>0</v>
      </c>
      <c r="S105" s="155">
        <v>0</v>
      </c>
      <c r="T105" s="156">
        <f t="shared" si="3"/>
        <v>0</v>
      </c>
      <c r="AR105" s="157" t="s">
        <v>196</v>
      </c>
      <c r="AT105" s="157" t="s">
        <v>191</v>
      </c>
      <c r="AU105" s="157" t="s">
        <v>85</v>
      </c>
      <c r="AY105" s="14" t="s">
        <v>189</v>
      </c>
      <c r="BE105" s="158">
        <f t="shared" si="4"/>
        <v>0</v>
      </c>
      <c r="BF105" s="158">
        <f t="shared" si="5"/>
        <v>0</v>
      </c>
      <c r="BG105" s="158">
        <f t="shared" si="6"/>
        <v>0</v>
      </c>
      <c r="BH105" s="158">
        <f t="shared" si="7"/>
        <v>0</v>
      </c>
      <c r="BI105" s="158">
        <f t="shared" si="8"/>
        <v>0</v>
      </c>
      <c r="BJ105" s="14" t="s">
        <v>85</v>
      </c>
      <c r="BK105" s="158">
        <f t="shared" si="9"/>
        <v>0</v>
      </c>
      <c r="BL105" s="14" t="s">
        <v>196</v>
      </c>
      <c r="BM105" s="157" t="s">
        <v>2651</v>
      </c>
    </row>
    <row r="106" spans="2:65" s="1" customFormat="1" ht="16.5" customHeight="1">
      <c r="B106" s="145"/>
      <c r="C106" s="159" t="s">
        <v>243</v>
      </c>
      <c r="D106" s="159" t="s">
        <v>255</v>
      </c>
      <c r="E106" s="160" t="s">
        <v>2598</v>
      </c>
      <c r="F106" s="161" t="s">
        <v>2599</v>
      </c>
      <c r="G106" s="162" t="s">
        <v>223</v>
      </c>
      <c r="H106" s="163">
        <v>77.418000000000006</v>
      </c>
      <c r="I106" s="164"/>
      <c r="J106" s="165">
        <f t="shared" si="0"/>
        <v>0</v>
      </c>
      <c r="K106" s="161" t="s">
        <v>195</v>
      </c>
      <c r="L106" s="166"/>
      <c r="M106" s="167" t="s">
        <v>3</v>
      </c>
      <c r="N106" s="168" t="s">
        <v>44</v>
      </c>
      <c r="O106" s="49"/>
      <c r="P106" s="155">
        <f t="shared" si="1"/>
        <v>0</v>
      </c>
      <c r="Q106" s="155">
        <v>1</v>
      </c>
      <c r="R106" s="155">
        <f t="shared" si="2"/>
        <v>77.418000000000006</v>
      </c>
      <c r="S106" s="155">
        <v>0</v>
      </c>
      <c r="T106" s="156">
        <f t="shared" si="3"/>
        <v>0</v>
      </c>
      <c r="AR106" s="157" t="s">
        <v>220</v>
      </c>
      <c r="AT106" s="157" t="s">
        <v>255</v>
      </c>
      <c r="AU106" s="157" t="s">
        <v>85</v>
      </c>
      <c r="AY106" s="14" t="s">
        <v>189</v>
      </c>
      <c r="BE106" s="158">
        <f t="shared" si="4"/>
        <v>0</v>
      </c>
      <c r="BF106" s="158">
        <f t="shared" si="5"/>
        <v>0</v>
      </c>
      <c r="BG106" s="158">
        <f t="shared" si="6"/>
        <v>0</v>
      </c>
      <c r="BH106" s="158">
        <f t="shared" si="7"/>
        <v>0</v>
      </c>
      <c r="BI106" s="158">
        <f t="shared" si="8"/>
        <v>0</v>
      </c>
      <c r="BJ106" s="14" t="s">
        <v>85</v>
      </c>
      <c r="BK106" s="158">
        <f t="shared" si="9"/>
        <v>0</v>
      </c>
      <c r="BL106" s="14" t="s">
        <v>196</v>
      </c>
      <c r="BM106" s="157" t="s">
        <v>2652</v>
      </c>
    </row>
    <row r="107" spans="2:65" s="1" customFormat="1" ht="16.5" customHeight="1">
      <c r="B107" s="145"/>
      <c r="C107" s="146" t="s">
        <v>247</v>
      </c>
      <c r="D107" s="146" t="s">
        <v>191</v>
      </c>
      <c r="E107" s="147" t="s">
        <v>2601</v>
      </c>
      <c r="F107" s="148" t="s">
        <v>2602</v>
      </c>
      <c r="G107" s="149" t="s">
        <v>194</v>
      </c>
      <c r="H107" s="150">
        <v>13.8</v>
      </c>
      <c r="I107" s="151"/>
      <c r="J107" s="152">
        <f t="shared" si="0"/>
        <v>0</v>
      </c>
      <c r="K107" s="148" t="s">
        <v>195</v>
      </c>
      <c r="L107" s="29"/>
      <c r="M107" s="153" t="s">
        <v>3</v>
      </c>
      <c r="N107" s="154" t="s">
        <v>44</v>
      </c>
      <c r="O107" s="49"/>
      <c r="P107" s="155">
        <f t="shared" si="1"/>
        <v>0</v>
      </c>
      <c r="Q107" s="155">
        <v>1.8907700000000001</v>
      </c>
      <c r="R107" s="155">
        <f t="shared" si="2"/>
        <v>26.092626000000003</v>
      </c>
      <c r="S107" s="155">
        <v>0</v>
      </c>
      <c r="T107" s="156">
        <f t="shared" si="3"/>
        <v>0</v>
      </c>
      <c r="AR107" s="157" t="s">
        <v>196</v>
      </c>
      <c r="AT107" s="157" t="s">
        <v>191</v>
      </c>
      <c r="AU107" s="157" t="s">
        <v>85</v>
      </c>
      <c r="AY107" s="14" t="s">
        <v>189</v>
      </c>
      <c r="BE107" s="158">
        <f t="shared" si="4"/>
        <v>0</v>
      </c>
      <c r="BF107" s="158">
        <f t="shared" si="5"/>
        <v>0</v>
      </c>
      <c r="BG107" s="158">
        <f t="shared" si="6"/>
        <v>0</v>
      </c>
      <c r="BH107" s="158">
        <f t="shared" si="7"/>
        <v>0</v>
      </c>
      <c r="BI107" s="158">
        <f t="shared" si="8"/>
        <v>0</v>
      </c>
      <c r="BJ107" s="14" t="s">
        <v>85</v>
      </c>
      <c r="BK107" s="158">
        <f t="shared" si="9"/>
        <v>0</v>
      </c>
      <c r="BL107" s="14" t="s">
        <v>196</v>
      </c>
      <c r="BM107" s="157" t="s">
        <v>2653</v>
      </c>
    </row>
    <row r="108" spans="2:65" s="1" customFormat="1" ht="16.5" customHeight="1">
      <c r="B108" s="145"/>
      <c r="C108" s="146" t="s">
        <v>9</v>
      </c>
      <c r="D108" s="146" t="s">
        <v>191</v>
      </c>
      <c r="E108" s="147" t="s">
        <v>2401</v>
      </c>
      <c r="F108" s="148" t="s">
        <v>2654</v>
      </c>
      <c r="G108" s="149" t="s">
        <v>890</v>
      </c>
      <c r="H108" s="150">
        <v>1</v>
      </c>
      <c r="I108" s="151"/>
      <c r="J108" s="152">
        <f t="shared" si="0"/>
        <v>0</v>
      </c>
      <c r="K108" s="148" t="s">
        <v>877</v>
      </c>
      <c r="L108" s="29"/>
      <c r="M108" s="153" t="s">
        <v>3</v>
      </c>
      <c r="N108" s="154" t="s">
        <v>44</v>
      </c>
      <c r="O108" s="49"/>
      <c r="P108" s="155">
        <f t="shared" si="1"/>
        <v>0</v>
      </c>
      <c r="Q108" s="155">
        <v>0</v>
      </c>
      <c r="R108" s="155">
        <f t="shared" si="2"/>
        <v>0</v>
      </c>
      <c r="S108" s="155">
        <v>0</v>
      </c>
      <c r="T108" s="156">
        <f t="shared" si="3"/>
        <v>0</v>
      </c>
      <c r="AR108" s="157" t="s">
        <v>196</v>
      </c>
      <c r="AT108" s="157" t="s">
        <v>191</v>
      </c>
      <c r="AU108" s="157" t="s">
        <v>85</v>
      </c>
      <c r="AY108" s="14" t="s">
        <v>189</v>
      </c>
      <c r="BE108" s="158">
        <f t="shared" si="4"/>
        <v>0</v>
      </c>
      <c r="BF108" s="158">
        <f t="shared" si="5"/>
        <v>0</v>
      </c>
      <c r="BG108" s="158">
        <f t="shared" si="6"/>
        <v>0</v>
      </c>
      <c r="BH108" s="158">
        <f t="shared" si="7"/>
        <v>0</v>
      </c>
      <c r="BI108" s="158">
        <f t="shared" si="8"/>
        <v>0</v>
      </c>
      <c r="BJ108" s="14" t="s">
        <v>85</v>
      </c>
      <c r="BK108" s="158">
        <f t="shared" si="9"/>
        <v>0</v>
      </c>
      <c r="BL108" s="14" t="s">
        <v>196</v>
      </c>
      <c r="BM108" s="157" t="s">
        <v>2655</v>
      </c>
    </row>
    <row r="109" spans="2:65" s="1" customFormat="1" ht="16.5" customHeight="1">
      <c r="B109" s="145"/>
      <c r="C109" s="146" t="s">
        <v>254</v>
      </c>
      <c r="D109" s="146" t="s">
        <v>191</v>
      </c>
      <c r="E109" s="147" t="s">
        <v>2405</v>
      </c>
      <c r="F109" s="148" t="s">
        <v>2656</v>
      </c>
      <c r="G109" s="149" t="s">
        <v>2657</v>
      </c>
      <c r="H109" s="150">
        <v>10</v>
      </c>
      <c r="I109" s="151"/>
      <c r="J109" s="152">
        <f t="shared" si="0"/>
        <v>0</v>
      </c>
      <c r="K109" s="148" t="s">
        <v>877</v>
      </c>
      <c r="L109" s="29"/>
      <c r="M109" s="153" t="s">
        <v>3</v>
      </c>
      <c r="N109" s="154" t="s">
        <v>44</v>
      </c>
      <c r="O109" s="49"/>
      <c r="P109" s="155">
        <f t="shared" si="1"/>
        <v>0</v>
      </c>
      <c r="Q109" s="155">
        <v>0</v>
      </c>
      <c r="R109" s="155">
        <f t="shared" si="2"/>
        <v>0</v>
      </c>
      <c r="S109" s="155">
        <v>0</v>
      </c>
      <c r="T109" s="156">
        <f t="shared" si="3"/>
        <v>0</v>
      </c>
      <c r="AR109" s="157" t="s">
        <v>196</v>
      </c>
      <c r="AT109" s="157" t="s">
        <v>191</v>
      </c>
      <c r="AU109" s="157" t="s">
        <v>85</v>
      </c>
      <c r="AY109" s="14" t="s">
        <v>189</v>
      </c>
      <c r="BE109" s="158">
        <f t="shared" si="4"/>
        <v>0</v>
      </c>
      <c r="BF109" s="158">
        <f t="shared" si="5"/>
        <v>0</v>
      </c>
      <c r="BG109" s="158">
        <f t="shared" si="6"/>
        <v>0</v>
      </c>
      <c r="BH109" s="158">
        <f t="shared" si="7"/>
        <v>0</v>
      </c>
      <c r="BI109" s="158">
        <f t="shared" si="8"/>
        <v>0</v>
      </c>
      <c r="BJ109" s="14" t="s">
        <v>85</v>
      </c>
      <c r="BK109" s="158">
        <f t="shared" si="9"/>
        <v>0</v>
      </c>
      <c r="BL109" s="14" t="s">
        <v>196</v>
      </c>
      <c r="BM109" s="157" t="s">
        <v>2658</v>
      </c>
    </row>
    <row r="110" spans="2:65" s="11" customFormat="1" ht="22.9" customHeight="1">
      <c r="B110" s="132"/>
      <c r="D110" s="133" t="s">
        <v>71</v>
      </c>
      <c r="E110" s="143" t="s">
        <v>220</v>
      </c>
      <c r="F110" s="143" t="s">
        <v>2604</v>
      </c>
      <c r="I110" s="135"/>
      <c r="J110" s="144">
        <f>BK110</f>
        <v>0</v>
      </c>
      <c r="L110" s="132"/>
      <c r="M110" s="137"/>
      <c r="N110" s="138"/>
      <c r="O110" s="138"/>
      <c r="P110" s="139">
        <f>SUM(P111:P125)</f>
        <v>0</v>
      </c>
      <c r="Q110" s="138"/>
      <c r="R110" s="139">
        <f>SUM(R111:R125)</f>
        <v>0.43830000000000008</v>
      </c>
      <c r="S110" s="138"/>
      <c r="T110" s="140">
        <f>SUM(T111:T125)</f>
        <v>0</v>
      </c>
      <c r="AR110" s="133" t="s">
        <v>79</v>
      </c>
      <c r="AT110" s="141" t="s">
        <v>71</v>
      </c>
      <c r="AU110" s="141" t="s">
        <v>79</v>
      </c>
      <c r="AY110" s="133" t="s">
        <v>189</v>
      </c>
      <c r="BK110" s="142">
        <f>SUM(BK111:BK125)</f>
        <v>0</v>
      </c>
    </row>
    <row r="111" spans="2:65" s="1" customFormat="1" ht="16.5" customHeight="1">
      <c r="B111" s="145"/>
      <c r="C111" s="146" t="s">
        <v>1330</v>
      </c>
      <c r="D111" s="146" t="s">
        <v>191</v>
      </c>
      <c r="E111" s="147" t="s">
        <v>2659</v>
      </c>
      <c r="F111" s="148" t="s">
        <v>2660</v>
      </c>
      <c r="G111" s="149" t="s">
        <v>890</v>
      </c>
      <c r="H111" s="150">
        <v>1</v>
      </c>
      <c r="I111" s="151"/>
      <c r="J111" s="152">
        <f t="shared" ref="J111:J125" si="10">ROUND(I111*H111,2)</f>
        <v>0</v>
      </c>
      <c r="K111" s="148" t="s">
        <v>877</v>
      </c>
      <c r="L111" s="29"/>
      <c r="M111" s="153" t="s">
        <v>3</v>
      </c>
      <c r="N111" s="154" t="s">
        <v>44</v>
      </c>
      <c r="O111" s="49"/>
      <c r="P111" s="155">
        <f t="shared" ref="P111:P125" si="11">O111*H111</f>
        <v>0</v>
      </c>
      <c r="Q111" s="155">
        <v>0</v>
      </c>
      <c r="R111" s="155">
        <f t="shared" ref="R111:R125" si="12">Q111*H111</f>
        <v>0</v>
      </c>
      <c r="S111" s="155">
        <v>0</v>
      </c>
      <c r="T111" s="156">
        <f t="shared" ref="T111:T125" si="13">S111*H111</f>
        <v>0</v>
      </c>
      <c r="AR111" s="157" t="s">
        <v>196</v>
      </c>
      <c r="AT111" s="157" t="s">
        <v>191</v>
      </c>
      <c r="AU111" s="157" t="s">
        <v>85</v>
      </c>
      <c r="AY111" s="14" t="s">
        <v>189</v>
      </c>
      <c r="BE111" s="158">
        <f t="shared" ref="BE111:BE125" si="14">IF(N111="základní",J111,0)</f>
        <v>0</v>
      </c>
      <c r="BF111" s="158">
        <f t="shared" ref="BF111:BF125" si="15">IF(N111="snížená",J111,0)</f>
        <v>0</v>
      </c>
      <c r="BG111" s="158">
        <f t="shared" ref="BG111:BG125" si="16">IF(N111="zákl. přenesená",J111,0)</f>
        <v>0</v>
      </c>
      <c r="BH111" s="158">
        <f t="shared" ref="BH111:BH125" si="17">IF(N111="sníž. přenesená",J111,0)</f>
        <v>0</v>
      </c>
      <c r="BI111" s="158">
        <f t="shared" ref="BI111:BI125" si="18">IF(N111="nulová",J111,0)</f>
        <v>0</v>
      </c>
      <c r="BJ111" s="14" t="s">
        <v>85</v>
      </c>
      <c r="BK111" s="158">
        <f t="shared" ref="BK111:BK125" si="19">ROUND(I111*H111,2)</f>
        <v>0</v>
      </c>
      <c r="BL111" s="14" t="s">
        <v>196</v>
      </c>
      <c r="BM111" s="157" t="s">
        <v>2661</v>
      </c>
    </row>
    <row r="112" spans="2:65" s="1" customFormat="1" ht="16.5" customHeight="1">
      <c r="B112" s="145"/>
      <c r="C112" s="146" t="s">
        <v>264</v>
      </c>
      <c r="D112" s="146" t="s">
        <v>191</v>
      </c>
      <c r="E112" s="147" t="s">
        <v>2662</v>
      </c>
      <c r="F112" s="148" t="s">
        <v>2663</v>
      </c>
      <c r="G112" s="149" t="s">
        <v>681</v>
      </c>
      <c r="H112" s="150">
        <v>11</v>
      </c>
      <c r="I112" s="151"/>
      <c r="J112" s="152">
        <f t="shared" si="10"/>
        <v>0</v>
      </c>
      <c r="K112" s="148" t="s">
        <v>877</v>
      </c>
      <c r="L112" s="29"/>
      <c r="M112" s="153" t="s">
        <v>3</v>
      </c>
      <c r="N112" s="154" t="s">
        <v>44</v>
      </c>
      <c r="O112" s="49"/>
      <c r="P112" s="155">
        <f t="shared" si="11"/>
        <v>0</v>
      </c>
      <c r="Q112" s="155">
        <v>0</v>
      </c>
      <c r="R112" s="155">
        <f t="shared" si="12"/>
        <v>0</v>
      </c>
      <c r="S112" s="155">
        <v>0</v>
      </c>
      <c r="T112" s="156">
        <f t="shared" si="13"/>
        <v>0</v>
      </c>
      <c r="AR112" s="157" t="s">
        <v>196</v>
      </c>
      <c r="AT112" s="157" t="s">
        <v>191</v>
      </c>
      <c r="AU112" s="157" t="s">
        <v>85</v>
      </c>
      <c r="AY112" s="14" t="s">
        <v>189</v>
      </c>
      <c r="BE112" s="158">
        <f t="shared" si="14"/>
        <v>0</v>
      </c>
      <c r="BF112" s="158">
        <f t="shared" si="15"/>
        <v>0</v>
      </c>
      <c r="BG112" s="158">
        <f t="shared" si="16"/>
        <v>0</v>
      </c>
      <c r="BH112" s="158">
        <f t="shared" si="17"/>
        <v>0</v>
      </c>
      <c r="BI112" s="158">
        <f t="shared" si="18"/>
        <v>0</v>
      </c>
      <c r="BJ112" s="14" t="s">
        <v>85</v>
      </c>
      <c r="BK112" s="158">
        <f t="shared" si="19"/>
        <v>0</v>
      </c>
      <c r="BL112" s="14" t="s">
        <v>196</v>
      </c>
      <c r="BM112" s="157" t="s">
        <v>2664</v>
      </c>
    </row>
    <row r="113" spans="2:65" s="1" customFormat="1" ht="16.5" customHeight="1">
      <c r="B113" s="145"/>
      <c r="C113" s="146" t="s">
        <v>1337</v>
      </c>
      <c r="D113" s="146" t="s">
        <v>191</v>
      </c>
      <c r="E113" s="147" t="s">
        <v>2665</v>
      </c>
      <c r="F113" s="148" t="s">
        <v>2666</v>
      </c>
      <c r="G113" s="149" t="s">
        <v>681</v>
      </c>
      <c r="H113" s="150">
        <v>1</v>
      </c>
      <c r="I113" s="151"/>
      <c r="J113" s="152">
        <f t="shared" si="10"/>
        <v>0</v>
      </c>
      <c r="K113" s="148" t="s">
        <v>877</v>
      </c>
      <c r="L113" s="29"/>
      <c r="M113" s="153" t="s">
        <v>3</v>
      </c>
      <c r="N113" s="154" t="s">
        <v>44</v>
      </c>
      <c r="O113" s="49"/>
      <c r="P113" s="155">
        <f t="shared" si="11"/>
        <v>0</v>
      </c>
      <c r="Q113" s="155">
        <v>0</v>
      </c>
      <c r="R113" s="155">
        <f t="shared" si="12"/>
        <v>0</v>
      </c>
      <c r="S113" s="155">
        <v>0</v>
      </c>
      <c r="T113" s="156">
        <f t="shared" si="13"/>
        <v>0</v>
      </c>
      <c r="AR113" s="157" t="s">
        <v>196</v>
      </c>
      <c r="AT113" s="157" t="s">
        <v>191</v>
      </c>
      <c r="AU113" s="157" t="s">
        <v>85</v>
      </c>
      <c r="AY113" s="14" t="s">
        <v>189</v>
      </c>
      <c r="BE113" s="158">
        <f t="shared" si="14"/>
        <v>0</v>
      </c>
      <c r="BF113" s="158">
        <f t="shared" si="15"/>
        <v>0</v>
      </c>
      <c r="BG113" s="158">
        <f t="shared" si="16"/>
        <v>0</v>
      </c>
      <c r="BH113" s="158">
        <f t="shared" si="17"/>
        <v>0</v>
      </c>
      <c r="BI113" s="158">
        <f t="shared" si="18"/>
        <v>0</v>
      </c>
      <c r="BJ113" s="14" t="s">
        <v>85</v>
      </c>
      <c r="BK113" s="158">
        <f t="shared" si="19"/>
        <v>0</v>
      </c>
      <c r="BL113" s="14" t="s">
        <v>196</v>
      </c>
      <c r="BM113" s="157" t="s">
        <v>2667</v>
      </c>
    </row>
    <row r="114" spans="2:65" s="1" customFormat="1" ht="16.5" customHeight="1">
      <c r="B114" s="145"/>
      <c r="C114" s="146" t="s">
        <v>272</v>
      </c>
      <c r="D114" s="146" t="s">
        <v>191</v>
      </c>
      <c r="E114" s="147" t="s">
        <v>2668</v>
      </c>
      <c r="F114" s="148" t="s">
        <v>2669</v>
      </c>
      <c r="G114" s="149" t="s">
        <v>681</v>
      </c>
      <c r="H114" s="150">
        <v>1</v>
      </c>
      <c r="I114" s="151"/>
      <c r="J114" s="152">
        <f t="shared" si="10"/>
        <v>0</v>
      </c>
      <c r="K114" s="148" t="s">
        <v>877</v>
      </c>
      <c r="L114" s="29"/>
      <c r="M114" s="153" t="s">
        <v>3</v>
      </c>
      <c r="N114" s="154" t="s">
        <v>44</v>
      </c>
      <c r="O114" s="49"/>
      <c r="P114" s="155">
        <f t="shared" si="11"/>
        <v>0</v>
      </c>
      <c r="Q114" s="155">
        <v>0</v>
      </c>
      <c r="R114" s="155">
        <f t="shared" si="12"/>
        <v>0</v>
      </c>
      <c r="S114" s="155">
        <v>0</v>
      </c>
      <c r="T114" s="156">
        <f t="shared" si="13"/>
        <v>0</v>
      </c>
      <c r="AR114" s="157" t="s">
        <v>196</v>
      </c>
      <c r="AT114" s="157" t="s">
        <v>191</v>
      </c>
      <c r="AU114" s="157" t="s">
        <v>85</v>
      </c>
      <c r="AY114" s="14" t="s">
        <v>189</v>
      </c>
      <c r="BE114" s="158">
        <f t="shared" si="14"/>
        <v>0</v>
      </c>
      <c r="BF114" s="158">
        <f t="shared" si="15"/>
        <v>0</v>
      </c>
      <c r="BG114" s="158">
        <f t="shared" si="16"/>
        <v>0</v>
      </c>
      <c r="BH114" s="158">
        <f t="shared" si="17"/>
        <v>0</v>
      </c>
      <c r="BI114" s="158">
        <f t="shared" si="18"/>
        <v>0</v>
      </c>
      <c r="BJ114" s="14" t="s">
        <v>85</v>
      </c>
      <c r="BK114" s="158">
        <f t="shared" si="19"/>
        <v>0</v>
      </c>
      <c r="BL114" s="14" t="s">
        <v>196</v>
      </c>
      <c r="BM114" s="157" t="s">
        <v>2670</v>
      </c>
    </row>
    <row r="115" spans="2:65" s="1" customFormat="1" ht="16.5" customHeight="1">
      <c r="B115" s="145"/>
      <c r="C115" s="146" t="s">
        <v>8</v>
      </c>
      <c r="D115" s="146" t="s">
        <v>191</v>
      </c>
      <c r="E115" s="147" t="s">
        <v>2671</v>
      </c>
      <c r="F115" s="148" t="s">
        <v>2672</v>
      </c>
      <c r="G115" s="149" t="s">
        <v>890</v>
      </c>
      <c r="H115" s="150">
        <v>1</v>
      </c>
      <c r="I115" s="151"/>
      <c r="J115" s="152">
        <f t="shared" si="10"/>
        <v>0</v>
      </c>
      <c r="K115" s="148" t="s">
        <v>877</v>
      </c>
      <c r="L115" s="29"/>
      <c r="M115" s="153" t="s">
        <v>3</v>
      </c>
      <c r="N115" s="154" t="s">
        <v>44</v>
      </c>
      <c r="O115" s="49"/>
      <c r="P115" s="155">
        <f t="shared" si="11"/>
        <v>0</v>
      </c>
      <c r="Q115" s="155">
        <v>0</v>
      </c>
      <c r="R115" s="155">
        <f t="shared" si="12"/>
        <v>0</v>
      </c>
      <c r="S115" s="155">
        <v>0</v>
      </c>
      <c r="T115" s="156">
        <f t="shared" si="13"/>
        <v>0</v>
      </c>
      <c r="AR115" s="157" t="s">
        <v>196</v>
      </c>
      <c r="AT115" s="157" t="s">
        <v>191</v>
      </c>
      <c r="AU115" s="157" t="s">
        <v>85</v>
      </c>
      <c r="AY115" s="14" t="s">
        <v>189</v>
      </c>
      <c r="BE115" s="158">
        <f t="shared" si="14"/>
        <v>0</v>
      </c>
      <c r="BF115" s="158">
        <f t="shared" si="15"/>
        <v>0</v>
      </c>
      <c r="BG115" s="158">
        <f t="shared" si="16"/>
        <v>0</v>
      </c>
      <c r="BH115" s="158">
        <f t="shared" si="17"/>
        <v>0</v>
      </c>
      <c r="BI115" s="158">
        <f t="shared" si="18"/>
        <v>0</v>
      </c>
      <c r="BJ115" s="14" t="s">
        <v>85</v>
      </c>
      <c r="BK115" s="158">
        <f t="shared" si="19"/>
        <v>0</v>
      </c>
      <c r="BL115" s="14" t="s">
        <v>196</v>
      </c>
      <c r="BM115" s="157" t="s">
        <v>2673</v>
      </c>
    </row>
    <row r="116" spans="2:65" s="1" customFormat="1" ht="16.5" customHeight="1">
      <c r="B116" s="145"/>
      <c r="C116" s="146" t="s">
        <v>280</v>
      </c>
      <c r="D116" s="146" t="s">
        <v>191</v>
      </c>
      <c r="E116" s="147" t="s">
        <v>2674</v>
      </c>
      <c r="F116" s="148" t="s">
        <v>2675</v>
      </c>
      <c r="G116" s="149" t="s">
        <v>890</v>
      </c>
      <c r="H116" s="150">
        <v>2</v>
      </c>
      <c r="I116" s="151"/>
      <c r="J116" s="152">
        <f t="shared" si="10"/>
        <v>0</v>
      </c>
      <c r="K116" s="148" t="s">
        <v>877</v>
      </c>
      <c r="L116" s="29"/>
      <c r="M116" s="153" t="s">
        <v>3</v>
      </c>
      <c r="N116" s="154" t="s">
        <v>44</v>
      </c>
      <c r="O116" s="49"/>
      <c r="P116" s="155">
        <f t="shared" si="11"/>
        <v>0</v>
      </c>
      <c r="Q116" s="155">
        <v>0</v>
      </c>
      <c r="R116" s="155">
        <f t="shared" si="12"/>
        <v>0</v>
      </c>
      <c r="S116" s="155">
        <v>0</v>
      </c>
      <c r="T116" s="156">
        <f t="shared" si="13"/>
        <v>0</v>
      </c>
      <c r="AR116" s="157" t="s">
        <v>196</v>
      </c>
      <c r="AT116" s="157" t="s">
        <v>191</v>
      </c>
      <c r="AU116" s="157" t="s">
        <v>85</v>
      </c>
      <c r="AY116" s="14" t="s">
        <v>189</v>
      </c>
      <c r="BE116" s="158">
        <f t="shared" si="14"/>
        <v>0</v>
      </c>
      <c r="BF116" s="158">
        <f t="shared" si="15"/>
        <v>0</v>
      </c>
      <c r="BG116" s="158">
        <f t="shared" si="16"/>
        <v>0</v>
      </c>
      <c r="BH116" s="158">
        <f t="shared" si="17"/>
        <v>0</v>
      </c>
      <c r="BI116" s="158">
        <f t="shared" si="18"/>
        <v>0</v>
      </c>
      <c r="BJ116" s="14" t="s">
        <v>85</v>
      </c>
      <c r="BK116" s="158">
        <f t="shared" si="19"/>
        <v>0</v>
      </c>
      <c r="BL116" s="14" t="s">
        <v>196</v>
      </c>
      <c r="BM116" s="157" t="s">
        <v>2676</v>
      </c>
    </row>
    <row r="117" spans="2:65" s="1" customFormat="1" ht="16.5" customHeight="1">
      <c r="B117" s="145"/>
      <c r="C117" s="146" t="s">
        <v>284</v>
      </c>
      <c r="D117" s="146" t="s">
        <v>191</v>
      </c>
      <c r="E117" s="147" t="s">
        <v>2677</v>
      </c>
      <c r="F117" s="148" t="s">
        <v>2678</v>
      </c>
      <c r="G117" s="149" t="s">
        <v>307</v>
      </c>
      <c r="H117" s="150">
        <v>1</v>
      </c>
      <c r="I117" s="151"/>
      <c r="J117" s="152">
        <f t="shared" si="10"/>
        <v>0</v>
      </c>
      <c r="K117" s="148" t="s">
        <v>877</v>
      </c>
      <c r="L117" s="29"/>
      <c r="M117" s="153" t="s">
        <v>3</v>
      </c>
      <c r="N117" s="154" t="s">
        <v>44</v>
      </c>
      <c r="O117" s="49"/>
      <c r="P117" s="155">
        <f t="shared" si="11"/>
        <v>0</v>
      </c>
      <c r="Q117" s="155">
        <v>0</v>
      </c>
      <c r="R117" s="155">
        <f t="shared" si="12"/>
        <v>0</v>
      </c>
      <c r="S117" s="155">
        <v>0</v>
      </c>
      <c r="T117" s="156">
        <f t="shared" si="13"/>
        <v>0</v>
      </c>
      <c r="AR117" s="157" t="s">
        <v>196</v>
      </c>
      <c r="AT117" s="157" t="s">
        <v>191</v>
      </c>
      <c r="AU117" s="157" t="s">
        <v>85</v>
      </c>
      <c r="AY117" s="14" t="s">
        <v>189</v>
      </c>
      <c r="BE117" s="158">
        <f t="shared" si="14"/>
        <v>0</v>
      </c>
      <c r="BF117" s="158">
        <f t="shared" si="15"/>
        <v>0</v>
      </c>
      <c r="BG117" s="158">
        <f t="shared" si="16"/>
        <v>0</v>
      </c>
      <c r="BH117" s="158">
        <f t="shared" si="17"/>
        <v>0</v>
      </c>
      <c r="BI117" s="158">
        <f t="shared" si="18"/>
        <v>0</v>
      </c>
      <c r="BJ117" s="14" t="s">
        <v>85</v>
      </c>
      <c r="BK117" s="158">
        <f t="shared" si="19"/>
        <v>0</v>
      </c>
      <c r="BL117" s="14" t="s">
        <v>196</v>
      </c>
      <c r="BM117" s="157" t="s">
        <v>2679</v>
      </c>
    </row>
    <row r="118" spans="2:65" s="1" customFormat="1" ht="16.5" customHeight="1">
      <c r="B118" s="145"/>
      <c r="C118" s="146" t="s">
        <v>288</v>
      </c>
      <c r="D118" s="146" t="s">
        <v>191</v>
      </c>
      <c r="E118" s="147" t="s">
        <v>2680</v>
      </c>
      <c r="F118" s="148" t="s">
        <v>2681</v>
      </c>
      <c r="G118" s="149" t="s">
        <v>307</v>
      </c>
      <c r="H118" s="150">
        <v>3</v>
      </c>
      <c r="I118" s="151"/>
      <c r="J118" s="152">
        <f t="shared" si="10"/>
        <v>0</v>
      </c>
      <c r="K118" s="148" t="s">
        <v>877</v>
      </c>
      <c r="L118" s="29"/>
      <c r="M118" s="153" t="s">
        <v>3</v>
      </c>
      <c r="N118" s="154" t="s">
        <v>44</v>
      </c>
      <c r="O118" s="49"/>
      <c r="P118" s="155">
        <f t="shared" si="11"/>
        <v>0</v>
      </c>
      <c r="Q118" s="155">
        <v>0</v>
      </c>
      <c r="R118" s="155">
        <f t="shared" si="12"/>
        <v>0</v>
      </c>
      <c r="S118" s="155">
        <v>0</v>
      </c>
      <c r="T118" s="156">
        <f t="shared" si="13"/>
        <v>0</v>
      </c>
      <c r="AR118" s="157" t="s">
        <v>196</v>
      </c>
      <c r="AT118" s="157" t="s">
        <v>191</v>
      </c>
      <c r="AU118" s="157" t="s">
        <v>85</v>
      </c>
      <c r="AY118" s="14" t="s">
        <v>189</v>
      </c>
      <c r="BE118" s="158">
        <f t="shared" si="14"/>
        <v>0</v>
      </c>
      <c r="BF118" s="158">
        <f t="shared" si="15"/>
        <v>0</v>
      </c>
      <c r="BG118" s="158">
        <f t="shared" si="16"/>
        <v>0</v>
      </c>
      <c r="BH118" s="158">
        <f t="shared" si="17"/>
        <v>0</v>
      </c>
      <c r="BI118" s="158">
        <f t="shared" si="18"/>
        <v>0</v>
      </c>
      <c r="BJ118" s="14" t="s">
        <v>85</v>
      </c>
      <c r="BK118" s="158">
        <f t="shared" si="19"/>
        <v>0</v>
      </c>
      <c r="BL118" s="14" t="s">
        <v>196</v>
      </c>
      <c r="BM118" s="157" t="s">
        <v>2682</v>
      </c>
    </row>
    <row r="119" spans="2:65" s="1" customFormat="1" ht="16.5" customHeight="1">
      <c r="B119" s="145"/>
      <c r="C119" s="146" t="s">
        <v>292</v>
      </c>
      <c r="D119" s="146" t="s">
        <v>191</v>
      </c>
      <c r="E119" s="147" t="s">
        <v>2683</v>
      </c>
      <c r="F119" s="148" t="s">
        <v>2684</v>
      </c>
      <c r="G119" s="149" t="s">
        <v>967</v>
      </c>
      <c r="H119" s="150">
        <v>230</v>
      </c>
      <c r="I119" s="151"/>
      <c r="J119" s="152">
        <f t="shared" si="10"/>
        <v>0</v>
      </c>
      <c r="K119" s="148" t="s">
        <v>877</v>
      </c>
      <c r="L119" s="29"/>
      <c r="M119" s="153" t="s">
        <v>3</v>
      </c>
      <c r="N119" s="154" t="s">
        <v>44</v>
      </c>
      <c r="O119" s="49"/>
      <c r="P119" s="155">
        <f t="shared" si="11"/>
        <v>0</v>
      </c>
      <c r="Q119" s="155">
        <v>0</v>
      </c>
      <c r="R119" s="155">
        <f t="shared" si="12"/>
        <v>0</v>
      </c>
      <c r="S119" s="155">
        <v>0</v>
      </c>
      <c r="T119" s="156">
        <f t="shared" si="13"/>
        <v>0</v>
      </c>
      <c r="AR119" s="157" t="s">
        <v>196</v>
      </c>
      <c r="AT119" s="157" t="s">
        <v>191</v>
      </c>
      <c r="AU119" s="157" t="s">
        <v>85</v>
      </c>
      <c r="AY119" s="14" t="s">
        <v>189</v>
      </c>
      <c r="BE119" s="158">
        <f t="shared" si="14"/>
        <v>0</v>
      </c>
      <c r="BF119" s="158">
        <f t="shared" si="15"/>
        <v>0</v>
      </c>
      <c r="BG119" s="158">
        <f t="shared" si="16"/>
        <v>0</v>
      </c>
      <c r="BH119" s="158">
        <f t="shared" si="17"/>
        <v>0</v>
      </c>
      <c r="BI119" s="158">
        <f t="shared" si="18"/>
        <v>0</v>
      </c>
      <c r="BJ119" s="14" t="s">
        <v>85</v>
      </c>
      <c r="BK119" s="158">
        <f t="shared" si="19"/>
        <v>0</v>
      </c>
      <c r="BL119" s="14" t="s">
        <v>196</v>
      </c>
      <c r="BM119" s="157" t="s">
        <v>2685</v>
      </c>
    </row>
    <row r="120" spans="2:65" s="1" customFormat="1" ht="16.5" customHeight="1">
      <c r="B120" s="145"/>
      <c r="C120" s="146" t="s">
        <v>296</v>
      </c>
      <c r="D120" s="146" t="s">
        <v>191</v>
      </c>
      <c r="E120" s="147" t="s">
        <v>2686</v>
      </c>
      <c r="F120" s="148" t="s">
        <v>2687</v>
      </c>
      <c r="G120" s="149" t="s">
        <v>307</v>
      </c>
      <c r="H120" s="150">
        <v>30</v>
      </c>
      <c r="I120" s="151"/>
      <c r="J120" s="152">
        <f t="shared" si="10"/>
        <v>0</v>
      </c>
      <c r="K120" s="148" t="s">
        <v>877</v>
      </c>
      <c r="L120" s="29"/>
      <c r="M120" s="153" t="s">
        <v>3</v>
      </c>
      <c r="N120" s="154" t="s">
        <v>44</v>
      </c>
      <c r="O120" s="49"/>
      <c r="P120" s="155">
        <f t="shared" si="11"/>
        <v>0</v>
      </c>
      <c r="Q120" s="155">
        <v>0</v>
      </c>
      <c r="R120" s="155">
        <f t="shared" si="12"/>
        <v>0</v>
      </c>
      <c r="S120" s="155">
        <v>0</v>
      </c>
      <c r="T120" s="156">
        <f t="shared" si="13"/>
        <v>0</v>
      </c>
      <c r="AR120" s="157" t="s">
        <v>196</v>
      </c>
      <c r="AT120" s="157" t="s">
        <v>191</v>
      </c>
      <c r="AU120" s="157" t="s">
        <v>85</v>
      </c>
      <c r="AY120" s="14" t="s">
        <v>189</v>
      </c>
      <c r="BE120" s="158">
        <f t="shared" si="14"/>
        <v>0</v>
      </c>
      <c r="BF120" s="158">
        <f t="shared" si="15"/>
        <v>0</v>
      </c>
      <c r="BG120" s="158">
        <f t="shared" si="16"/>
        <v>0</v>
      </c>
      <c r="BH120" s="158">
        <f t="shared" si="17"/>
        <v>0</v>
      </c>
      <c r="BI120" s="158">
        <f t="shared" si="18"/>
        <v>0</v>
      </c>
      <c r="BJ120" s="14" t="s">
        <v>85</v>
      </c>
      <c r="BK120" s="158">
        <f t="shared" si="19"/>
        <v>0</v>
      </c>
      <c r="BL120" s="14" t="s">
        <v>196</v>
      </c>
      <c r="BM120" s="157" t="s">
        <v>2688</v>
      </c>
    </row>
    <row r="121" spans="2:65" s="1" customFormat="1" ht="24" customHeight="1">
      <c r="B121" s="145"/>
      <c r="C121" s="146" t="s">
        <v>300</v>
      </c>
      <c r="D121" s="146" t="s">
        <v>191</v>
      </c>
      <c r="E121" s="147" t="s">
        <v>2689</v>
      </c>
      <c r="F121" s="148" t="s">
        <v>2690</v>
      </c>
      <c r="G121" s="149" t="s">
        <v>258</v>
      </c>
      <c r="H121" s="150">
        <v>36</v>
      </c>
      <c r="I121" s="151"/>
      <c r="J121" s="152">
        <f t="shared" si="10"/>
        <v>0</v>
      </c>
      <c r="K121" s="148" t="s">
        <v>195</v>
      </c>
      <c r="L121" s="29"/>
      <c r="M121" s="153" t="s">
        <v>3</v>
      </c>
      <c r="N121" s="154" t="s">
        <v>44</v>
      </c>
      <c r="O121" s="49"/>
      <c r="P121" s="155">
        <f t="shared" si="11"/>
        <v>0</v>
      </c>
      <c r="Q121" s="155">
        <v>1.4E-3</v>
      </c>
      <c r="R121" s="155">
        <f t="shared" si="12"/>
        <v>5.04E-2</v>
      </c>
      <c r="S121" s="155">
        <v>0</v>
      </c>
      <c r="T121" s="156">
        <f t="shared" si="13"/>
        <v>0</v>
      </c>
      <c r="AR121" s="157" t="s">
        <v>196</v>
      </c>
      <c r="AT121" s="157" t="s">
        <v>191</v>
      </c>
      <c r="AU121" s="157" t="s">
        <v>85</v>
      </c>
      <c r="AY121" s="14" t="s">
        <v>189</v>
      </c>
      <c r="BE121" s="158">
        <f t="shared" si="14"/>
        <v>0</v>
      </c>
      <c r="BF121" s="158">
        <f t="shared" si="15"/>
        <v>0</v>
      </c>
      <c r="BG121" s="158">
        <f t="shared" si="16"/>
        <v>0</v>
      </c>
      <c r="BH121" s="158">
        <f t="shared" si="17"/>
        <v>0</v>
      </c>
      <c r="BI121" s="158">
        <f t="shared" si="18"/>
        <v>0</v>
      </c>
      <c r="BJ121" s="14" t="s">
        <v>85</v>
      </c>
      <c r="BK121" s="158">
        <f t="shared" si="19"/>
        <v>0</v>
      </c>
      <c r="BL121" s="14" t="s">
        <v>196</v>
      </c>
      <c r="BM121" s="157" t="s">
        <v>2691</v>
      </c>
    </row>
    <row r="122" spans="2:65" s="1" customFormat="1" ht="24" customHeight="1">
      <c r="B122" s="145"/>
      <c r="C122" s="146" t="s">
        <v>304</v>
      </c>
      <c r="D122" s="146" t="s">
        <v>191</v>
      </c>
      <c r="E122" s="147" t="s">
        <v>2692</v>
      </c>
      <c r="F122" s="148" t="s">
        <v>2693</v>
      </c>
      <c r="G122" s="149" t="s">
        <v>258</v>
      </c>
      <c r="H122" s="150">
        <v>90</v>
      </c>
      <c r="I122" s="151"/>
      <c r="J122" s="152">
        <f t="shared" si="10"/>
        <v>0</v>
      </c>
      <c r="K122" s="148" t="s">
        <v>195</v>
      </c>
      <c r="L122" s="29"/>
      <c r="M122" s="153" t="s">
        <v>3</v>
      </c>
      <c r="N122" s="154" t="s">
        <v>44</v>
      </c>
      <c r="O122" s="49"/>
      <c r="P122" s="155">
        <f t="shared" si="11"/>
        <v>0</v>
      </c>
      <c r="Q122" s="155">
        <v>4.1000000000000003E-3</v>
      </c>
      <c r="R122" s="155">
        <f t="shared" si="12"/>
        <v>0.36900000000000005</v>
      </c>
      <c r="S122" s="155">
        <v>0</v>
      </c>
      <c r="T122" s="156">
        <f t="shared" si="13"/>
        <v>0</v>
      </c>
      <c r="AR122" s="157" t="s">
        <v>196</v>
      </c>
      <c r="AT122" s="157" t="s">
        <v>191</v>
      </c>
      <c r="AU122" s="157" t="s">
        <v>85</v>
      </c>
      <c r="AY122" s="14" t="s">
        <v>189</v>
      </c>
      <c r="BE122" s="158">
        <f t="shared" si="14"/>
        <v>0</v>
      </c>
      <c r="BF122" s="158">
        <f t="shared" si="15"/>
        <v>0</v>
      </c>
      <c r="BG122" s="158">
        <f t="shared" si="16"/>
        <v>0</v>
      </c>
      <c r="BH122" s="158">
        <f t="shared" si="17"/>
        <v>0</v>
      </c>
      <c r="BI122" s="158">
        <f t="shared" si="18"/>
        <v>0</v>
      </c>
      <c r="BJ122" s="14" t="s">
        <v>85</v>
      </c>
      <c r="BK122" s="158">
        <f t="shared" si="19"/>
        <v>0</v>
      </c>
      <c r="BL122" s="14" t="s">
        <v>196</v>
      </c>
      <c r="BM122" s="157" t="s">
        <v>2694</v>
      </c>
    </row>
    <row r="123" spans="2:65" s="1" customFormat="1" ht="24" customHeight="1">
      <c r="B123" s="145"/>
      <c r="C123" s="146" t="s">
        <v>309</v>
      </c>
      <c r="D123" s="146" t="s">
        <v>191</v>
      </c>
      <c r="E123" s="147" t="s">
        <v>2695</v>
      </c>
      <c r="F123" s="148" t="s">
        <v>2696</v>
      </c>
      <c r="G123" s="149" t="s">
        <v>307</v>
      </c>
      <c r="H123" s="150">
        <v>2</v>
      </c>
      <c r="I123" s="151"/>
      <c r="J123" s="152">
        <f t="shared" si="10"/>
        <v>0</v>
      </c>
      <c r="K123" s="148" t="s">
        <v>195</v>
      </c>
      <c r="L123" s="29"/>
      <c r="M123" s="153" t="s">
        <v>3</v>
      </c>
      <c r="N123" s="154" t="s">
        <v>44</v>
      </c>
      <c r="O123" s="49"/>
      <c r="P123" s="155">
        <f t="shared" si="11"/>
        <v>0</v>
      </c>
      <c r="Q123" s="155">
        <v>0</v>
      </c>
      <c r="R123" s="155">
        <f t="shared" si="12"/>
        <v>0</v>
      </c>
      <c r="S123" s="155">
        <v>0</v>
      </c>
      <c r="T123" s="156">
        <f t="shared" si="13"/>
        <v>0</v>
      </c>
      <c r="AR123" s="157" t="s">
        <v>196</v>
      </c>
      <c r="AT123" s="157" t="s">
        <v>191</v>
      </c>
      <c r="AU123" s="157" t="s">
        <v>85</v>
      </c>
      <c r="AY123" s="14" t="s">
        <v>189</v>
      </c>
      <c r="BE123" s="158">
        <f t="shared" si="14"/>
        <v>0</v>
      </c>
      <c r="BF123" s="158">
        <f t="shared" si="15"/>
        <v>0</v>
      </c>
      <c r="BG123" s="158">
        <f t="shared" si="16"/>
        <v>0</v>
      </c>
      <c r="BH123" s="158">
        <f t="shared" si="17"/>
        <v>0</v>
      </c>
      <c r="BI123" s="158">
        <f t="shared" si="18"/>
        <v>0</v>
      </c>
      <c r="BJ123" s="14" t="s">
        <v>85</v>
      </c>
      <c r="BK123" s="158">
        <f t="shared" si="19"/>
        <v>0</v>
      </c>
      <c r="BL123" s="14" t="s">
        <v>196</v>
      </c>
      <c r="BM123" s="157" t="s">
        <v>2697</v>
      </c>
    </row>
    <row r="124" spans="2:65" s="1" customFormat="1" ht="16.5" customHeight="1">
      <c r="B124" s="145"/>
      <c r="C124" s="159" t="s">
        <v>313</v>
      </c>
      <c r="D124" s="159" t="s">
        <v>255</v>
      </c>
      <c r="E124" s="160" t="s">
        <v>2698</v>
      </c>
      <c r="F124" s="161" t="s">
        <v>2699</v>
      </c>
      <c r="G124" s="162" t="s">
        <v>307</v>
      </c>
      <c r="H124" s="163">
        <v>2</v>
      </c>
      <c r="I124" s="164"/>
      <c r="J124" s="165">
        <f t="shared" si="10"/>
        <v>0</v>
      </c>
      <c r="K124" s="161" t="s">
        <v>195</v>
      </c>
      <c r="L124" s="166"/>
      <c r="M124" s="167" t="s">
        <v>3</v>
      </c>
      <c r="N124" s="168" t="s">
        <v>44</v>
      </c>
      <c r="O124" s="49"/>
      <c r="P124" s="155">
        <f t="shared" si="11"/>
        <v>0</v>
      </c>
      <c r="Q124" s="155">
        <v>1.4E-3</v>
      </c>
      <c r="R124" s="155">
        <f t="shared" si="12"/>
        <v>2.8E-3</v>
      </c>
      <c r="S124" s="155">
        <v>0</v>
      </c>
      <c r="T124" s="156">
        <f t="shared" si="13"/>
        <v>0</v>
      </c>
      <c r="AR124" s="157" t="s">
        <v>220</v>
      </c>
      <c r="AT124" s="157" t="s">
        <v>255</v>
      </c>
      <c r="AU124" s="157" t="s">
        <v>85</v>
      </c>
      <c r="AY124" s="14" t="s">
        <v>189</v>
      </c>
      <c r="BE124" s="158">
        <f t="shared" si="14"/>
        <v>0</v>
      </c>
      <c r="BF124" s="158">
        <f t="shared" si="15"/>
        <v>0</v>
      </c>
      <c r="BG124" s="158">
        <f t="shared" si="16"/>
        <v>0</v>
      </c>
      <c r="BH124" s="158">
        <f t="shared" si="17"/>
        <v>0</v>
      </c>
      <c r="BI124" s="158">
        <f t="shared" si="18"/>
        <v>0</v>
      </c>
      <c r="BJ124" s="14" t="s">
        <v>85</v>
      </c>
      <c r="BK124" s="158">
        <f t="shared" si="19"/>
        <v>0</v>
      </c>
      <c r="BL124" s="14" t="s">
        <v>196</v>
      </c>
      <c r="BM124" s="157" t="s">
        <v>2700</v>
      </c>
    </row>
    <row r="125" spans="2:65" s="1" customFormat="1" ht="16.5" customHeight="1">
      <c r="B125" s="145"/>
      <c r="C125" s="146" t="s">
        <v>317</v>
      </c>
      <c r="D125" s="146" t="s">
        <v>191</v>
      </c>
      <c r="E125" s="147" t="s">
        <v>2630</v>
      </c>
      <c r="F125" s="148" t="s">
        <v>2631</v>
      </c>
      <c r="G125" s="149" t="s">
        <v>258</v>
      </c>
      <c r="H125" s="150">
        <v>230</v>
      </c>
      <c r="I125" s="151"/>
      <c r="J125" s="152">
        <f t="shared" si="10"/>
        <v>0</v>
      </c>
      <c r="K125" s="148" t="s">
        <v>195</v>
      </c>
      <c r="L125" s="29"/>
      <c r="M125" s="153" t="s">
        <v>3</v>
      </c>
      <c r="N125" s="154" t="s">
        <v>44</v>
      </c>
      <c r="O125" s="49"/>
      <c r="P125" s="155">
        <f t="shared" si="11"/>
        <v>0</v>
      </c>
      <c r="Q125" s="155">
        <v>6.9999999999999994E-5</v>
      </c>
      <c r="R125" s="155">
        <f t="shared" si="12"/>
        <v>1.61E-2</v>
      </c>
      <c r="S125" s="155">
        <v>0</v>
      </c>
      <c r="T125" s="156">
        <f t="shared" si="13"/>
        <v>0</v>
      </c>
      <c r="AR125" s="157" t="s">
        <v>196</v>
      </c>
      <c r="AT125" s="157" t="s">
        <v>191</v>
      </c>
      <c r="AU125" s="157" t="s">
        <v>85</v>
      </c>
      <c r="AY125" s="14" t="s">
        <v>189</v>
      </c>
      <c r="BE125" s="158">
        <f t="shared" si="14"/>
        <v>0</v>
      </c>
      <c r="BF125" s="158">
        <f t="shared" si="15"/>
        <v>0</v>
      </c>
      <c r="BG125" s="158">
        <f t="shared" si="16"/>
        <v>0</v>
      </c>
      <c r="BH125" s="158">
        <f t="shared" si="17"/>
        <v>0</v>
      </c>
      <c r="BI125" s="158">
        <f t="shared" si="18"/>
        <v>0</v>
      </c>
      <c r="BJ125" s="14" t="s">
        <v>85</v>
      </c>
      <c r="BK125" s="158">
        <f t="shared" si="19"/>
        <v>0</v>
      </c>
      <c r="BL125" s="14" t="s">
        <v>196</v>
      </c>
      <c r="BM125" s="157" t="s">
        <v>2701</v>
      </c>
    </row>
    <row r="126" spans="2:65" s="11" customFormat="1" ht="22.9" customHeight="1">
      <c r="B126" s="132"/>
      <c r="D126" s="133" t="s">
        <v>71</v>
      </c>
      <c r="E126" s="143" t="s">
        <v>668</v>
      </c>
      <c r="F126" s="143" t="s">
        <v>669</v>
      </c>
      <c r="I126" s="135"/>
      <c r="J126" s="144">
        <f>BK126</f>
        <v>0</v>
      </c>
      <c r="L126" s="132"/>
      <c r="M126" s="137"/>
      <c r="N126" s="138"/>
      <c r="O126" s="138"/>
      <c r="P126" s="139">
        <f>P127</f>
        <v>0</v>
      </c>
      <c r="Q126" s="138"/>
      <c r="R126" s="139">
        <f>R127</f>
        <v>0</v>
      </c>
      <c r="S126" s="138"/>
      <c r="T126" s="140">
        <f>T127</f>
        <v>0</v>
      </c>
      <c r="AR126" s="133" t="s">
        <v>79</v>
      </c>
      <c r="AT126" s="141" t="s">
        <v>71</v>
      </c>
      <c r="AU126" s="141" t="s">
        <v>79</v>
      </c>
      <c r="AY126" s="133" t="s">
        <v>189</v>
      </c>
      <c r="BK126" s="142">
        <f>BK127</f>
        <v>0</v>
      </c>
    </row>
    <row r="127" spans="2:65" s="1" customFormat="1" ht="24" customHeight="1">
      <c r="B127" s="145"/>
      <c r="C127" s="146" t="s">
        <v>321</v>
      </c>
      <c r="D127" s="146" t="s">
        <v>191</v>
      </c>
      <c r="E127" s="147" t="s">
        <v>2633</v>
      </c>
      <c r="F127" s="148" t="s">
        <v>2634</v>
      </c>
      <c r="G127" s="149" t="s">
        <v>223</v>
      </c>
      <c r="H127" s="150">
        <v>103.949</v>
      </c>
      <c r="I127" s="151"/>
      <c r="J127" s="152">
        <f>ROUND(I127*H127,2)</f>
        <v>0</v>
      </c>
      <c r="K127" s="148" t="s">
        <v>195</v>
      </c>
      <c r="L127" s="29"/>
      <c r="M127" s="153" t="s">
        <v>3</v>
      </c>
      <c r="N127" s="154" t="s">
        <v>44</v>
      </c>
      <c r="O127" s="49"/>
      <c r="P127" s="155">
        <f>O127*H127</f>
        <v>0</v>
      </c>
      <c r="Q127" s="155">
        <v>0</v>
      </c>
      <c r="R127" s="155">
        <f>Q127*H127</f>
        <v>0</v>
      </c>
      <c r="S127" s="155">
        <v>0</v>
      </c>
      <c r="T127" s="156">
        <f>S127*H127</f>
        <v>0</v>
      </c>
      <c r="AR127" s="157" t="s">
        <v>196</v>
      </c>
      <c r="AT127" s="157" t="s">
        <v>191</v>
      </c>
      <c r="AU127" s="157" t="s">
        <v>85</v>
      </c>
      <c r="AY127" s="14" t="s">
        <v>189</v>
      </c>
      <c r="BE127" s="158">
        <f>IF(N127="základní",J127,0)</f>
        <v>0</v>
      </c>
      <c r="BF127" s="158">
        <f>IF(N127="snížená",J127,0)</f>
        <v>0</v>
      </c>
      <c r="BG127" s="158">
        <f>IF(N127="zákl. přenesená",J127,0)</f>
        <v>0</v>
      </c>
      <c r="BH127" s="158">
        <f>IF(N127="sníž. přenesená",J127,0)</f>
        <v>0</v>
      </c>
      <c r="BI127" s="158">
        <f>IF(N127="nulová",J127,0)</f>
        <v>0</v>
      </c>
      <c r="BJ127" s="14" t="s">
        <v>85</v>
      </c>
      <c r="BK127" s="158">
        <f>ROUND(I127*H127,2)</f>
        <v>0</v>
      </c>
      <c r="BL127" s="14" t="s">
        <v>196</v>
      </c>
      <c r="BM127" s="157" t="s">
        <v>2702</v>
      </c>
    </row>
    <row r="128" spans="2:65" s="11" customFormat="1" ht="25.9" customHeight="1">
      <c r="B128" s="132"/>
      <c r="D128" s="133" t="s">
        <v>71</v>
      </c>
      <c r="E128" s="134" t="s">
        <v>674</v>
      </c>
      <c r="F128" s="134" t="s">
        <v>675</v>
      </c>
      <c r="I128" s="135"/>
      <c r="J128" s="136">
        <f>BK128</f>
        <v>0</v>
      </c>
      <c r="L128" s="132"/>
      <c r="M128" s="137"/>
      <c r="N128" s="138"/>
      <c r="O128" s="138"/>
      <c r="P128" s="139">
        <f>P129</f>
        <v>0</v>
      </c>
      <c r="Q128" s="138"/>
      <c r="R128" s="139">
        <f>R129</f>
        <v>0.428365</v>
      </c>
      <c r="S128" s="138"/>
      <c r="T128" s="140">
        <f>T129</f>
        <v>0</v>
      </c>
      <c r="AR128" s="133" t="s">
        <v>85</v>
      </c>
      <c r="AT128" s="141" t="s">
        <v>71</v>
      </c>
      <c r="AU128" s="141" t="s">
        <v>72</v>
      </c>
      <c r="AY128" s="133" t="s">
        <v>189</v>
      </c>
      <c r="BK128" s="142">
        <f>BK129</f>
        <v>0</v>
      </c>
    </row>
    <row r="129" spans="2:65" s="11" customFormat="1" ht="22.9" customHeight="1">
      <c r="B129" s="132"/>
      <c r="D129" s="133" t="s">
        <v>71</v>
      </c>
      <c r="E129" s="143" t="s">
        <v>849</v>
      </c>
      <c r="F129" s="143" t="s">
        <v>850</v>
      </c>
      <c r="I129" s="135"/>
      <c r="J129" s="144">
        <f>BK129</f>
        <v>0</v>
      </c>
      <c r="L129" s="132"/>
      <c r="M129" s="137"/>
      <c r="N129" s="138"/>
      <c r="O129" s="138"/>
      <c r="P129" s="139">
        <f>SUM(P130:P135)</f>
        <v>0</v>
      </c>
      <c r="Q129" s="138"/>
      <c r="R129" s="139">
        <f>SUM(R130:R135)</f>
        <v>0.428365</v>
      </c>
      <c r="S129" s="138"/>
      <c r="T129" s="140">
        <f>SUM(T130:T135)</f>
        <v>0</v>
      </c>
      <c r="AR129" s="133" t="s">
        <v>85</v>
      </c>
      <c r="AT129" s="141" t="s">
        <v>71</v>
      </c>
      <c r="AU129" s="141" t="s">
        <v>79</v>
      </c>
      <c r="AY129" s="133" t="s">
        <v>189</v>
      </c>
      <c r="BK129" s="142">
        <f>SUM(BK130:BK135)</f>
        <v>0</v>
      </c>
    </row>
    <row r="130" spans="2:65" s="1" customFormat="1" ht="16.5" customHeight="1">
      <c r="B130" s="145"/>
      <c r="C130" s="146" t="s">
        <v>325</v>
      </c>
      <c r="D130" s="146" t="s">
        <v>191</v>
      </c>
      <c r="E130" s="147" t="s">
        <v>2703</v>
      </c>
      <c r="F130" s="148" t="s">
        <v>2704</v>
      </c>
      <c r="G130" s="149" t="s">
        <v>258</v>
      </c>
      <c r="H130" s="150">
        <v>18</v>
      </c>
      <c r="I130" s="151"/>
      <c r="J130" s="152">
        <f t="shared" ref="J130:J135" si="20">ROUND(I130*H130,2)</f>
        <v>0</v>
      </c>
      <c r="K130" s="148" t="s">
        <v>195</v>
      </c>
      <c r="L130" s="29"/>
      <c r="M130" s="153" t="s">
        <v>3</v>
      </c>
      <c r="N130" s="154" t="s">
        <v>44</v>
      </c>
      <c r="O130" s="49"/>
      <c r="P130" s="155">
        <f t="shared" ref="P130:P135" si="21">O130*H130</f>
        <v>0</v>
      </c>
      <c r="Q130" s="155">
        <v>1.8699999999999999E-3</v>
      </c>
      <c r="R130" s="155">
        <f t="shared" ref="R130:R135" si="22">Q130*H130</f>
        <v>3.3659999999999995E-2</v>
      </c>
      <c r="S130" s="155">
        <v>0</v>
      </c>
      <c r="T130" s="156">
        <f t="shared" ref="T130:T135" si="23">S130*H130</f>
        <v>0</v>
      </c>
      <c r="AR130" s="157" t="s">
        <v>254</v>
      </c>
      <c r="AT130" s="157" t="s">
        <v>191</v>
      </c>
      <c r="AU130" s="157" t="s">
        <v>85</v>
      </c>
      <c r="AY130" s="14" t="s">
        <v>189</v>
      </c>
      <c r="BE130" s="158">
        <f t="shared" ref="BE130:BE135" si="24">IF(N130="základní",J130,0)</f>
        <v>0</v>
      </c>
      <c r="BF130" s="158">
        <f t="shared" ref="BF130:BF135" si="25">IF(N130="snížená",J130,0)</f>
        <v>0</v>
      </c>
      <c r="BG130" s="158">
        <f t="shared" ref="BG130:BG135" si="26">IF(N130="zákl. přenesená",J130,0)</f>
        <v>0</v>
      </c>
      <c r="BH130" s="158">
        <f t="shared" ref="BH130:BH135" si="27">IF(N130="sníž. přenesená",J130,0)</f>
        <v>0</v>
      </c>
      <c r="BI130" s="158">
        <f t="shared" ref="BI130:BI135" si="28">IF(N130="nulová",J130,0)</f>
        <v>0</v>
      </c>
      <c r="BJ130" s="14" t="s">
        <v>85</v>
      </c>
      <c r="BK130" s="158">
        <f t="shared" ref="BK130:BK135" si="29">ROUND(I130*H130,2)</f>
        <v>0</v>
      </c>
      <c r="BL130" s="14" t="s">
        <v>254</v>
      </c>
      <c r="BM130" s="157" t="s">
        <v>2705</v>
      </c>
    </row>
    <row r="131" spans="2:65" s="1" customFormat="1" ht="16.5" customHeight="1">
      <c r="B131" s="145"/>
      <c r="C131" s="146" t="s">
        <v>329</v>
      </c>
      <c r="D131" s="146" t="s">
        <v>191</v>
      </c>
      <c r="E131" s="147" t="s">
        <v>2706</v>
      </c>
      <c r="F131" s="148" t="s">
        <v>2707</v>
      </c>
      <c r="G131" s="149" t="s">
        <v>258</v>
      </c>
      <c r="H131" s="150">
        <v>15</v>
      </c>
      <c r="I131" s="151"/>
      <c r="J131" s="152">
        <f t="shared" si="20"/>
        <v>0</v>
      </c>
      <c r="K131" s="148" t="s">
        <v>195</v>
      </c>
      <c r="L131" s="29"/>
      <c r="M131" s="153" t="s">
        <v>3</v>
      </c>
      <c r="N131" s="154" t="s">
        <v>44</v>
      </c>
      <c r="O131" s="49"/>
      <c r="P131" s="155">
        <f t="shared" si="21"/>
        <v>0</v>
      </c>
      <c r="Q131" s="155">
        <v>2.2200000000000002E-3</v>
      </c>
      <c r="R131" s="155">
        <f t="shared" si="22"/>
        <v>3.3300000000000003E-2</v>
      </c>
      <c r="S131" s="155">
        <v>0</v>
      </c>
      <c r="T131" s="156">
        <f t="shared" si="23"/>
        <v>0</v>
      </c>
      <c r="AR131" s="157" t="s">
        <v>254</v>
      </c>
      <c r="AT131" s="157" t="s">
        <v>191</v>
      </c>
      <c r="AU131" s="157" t="s">
        <v>85</v>
      </c>
      <c r="AY131" s="14" t="s">
        <v>189</v>
      </c>
      <c r="BE131" s="158">
        <f t="shared" si="24"/>
        <v>0</v>
      </c>
      <c r="BF131" s="158">
        <f t="shared" si="25"/>
        <v>0</v>
      </c>
      <c r="BG131" s="158">
        <f t="shared" si="26"/>
        <v>0</v>
      </c>
      <c r="BH131" s="158">
        <f t="shared" si="27"/>
        <v>0</v>
      </c>
      <c r="BI131" s="158">
        <f t="shared" si="28"/>
        <v>0</v>
      </c>
      <c r="BJ131" s="14" t="s">
        <v>85</v>
      </c>
      <c r="BK131" s="158">
        <f t="shared" si="29"/>
        <v>0</v>
      </c>
      <c r="BL131" s="14" t="s">
        <v>254</v>
      </c>
      <c r="BM131" s="157" t="s">
        <v>2708</v>
      </c>
    </row>
    <row r="132" spans="2:65" s="1" customFormat="1" ht="16.5" customHeight="1">
      <c r="B132" s="145"/>
      <c r="C132" s="146" t="s">
        <v>333</v>
      </c>
      <c r="D132" s="146" t="s">
        <v>191</v>
      </c>
      <c r="E132" s="147" t="s">
        <v>2709</v>
      </c>
      <c r="F132" s="148" t="s">
        <v>2710</v>
      </c>
      <c r="G132" s="149" t="s">
        <v>258</v>
      </c>
      <c r="H132" s="150">
        <v>38</v>
      </c>
      <c r="I132" s="151"/>
      <c r="J132" s="152">
        <f t="shared" si="20"/>
        <v>0</v>
      </c>
      <c r="K132" s="148" t="s">
        <v>195</v>
      </c>
      <c r="L132" s="29"/>
      <c r="M132" s="153" t="s">
        <v>3</v>
      </c>
      <c r="N132" s="154" t="s">
        <v>44</v>
      </c>
      <c r="O132" s="49"/>
      <c r="P132" s="155">
        <f t="shared" si="21"/>
        <v>0</v>
      </c>
      <c r="Q132" s="155">
        <v>3.4099999999999998E-3</v>
      </c>
      <c r="R132" s="155">
        <f t="shared" si="22"/>
        <v>0.12958</v>
      </c>
      <c r="S132" s="155">
        <v>0</v>
      </c>
      <c r="T132" s="156">
        <f t="shared" si="23"/>
        <v>0</v>
      </c>
      <c r="AR132" s="157" t="s">
        <v>254</v>
      </c>
      <c r="AT132" s="157" t="s">
        <v>191</v>
      </c>
      <c r="AU132" s="157" t="s">
        <v>85</v>
      </c>
      <c r="AY132" s="14" t="s">
        <v>189</v>
      </c>
      <c r="BE132" s="158">
        <f t="shared" si="24"/>
        <v>0</v>
      </c>
      <c r="BF132" s="158">
        <f t="shared" si="25"/>
        <v>0</v>
      </c>
      <c r="BG132" s="158">
        <f t="shared" si="26"/>
        <v>0</v>
      </c>
      <c r="BH132" s="158">
        <f t="shared" si="27"/>
        <v>0</v>
      </c>
      <c r="BI132" s="158">
        <f t="shared" si="28"/>
        <v>0</v>
      </c>
      <c r="BJ132" s="14" t="s">
        <v>85</v>
      </c>
      <c r="BK132" s="158">
        <f t="shared" si="29"/>
        <v>0</v>
      </c>
      <c r="BL132" s="14" t="s">
        <v>254</v>
      </c>
      <c r="BM132" s="157" t="s">
        <v>2711</v>
      </c>
    </row>
    <row r="133" spans="2:65" s="1" customFormat="1" ht="16.5" customHeight="1">
      <c r="B133" s="145"/>
      <c r="C133" s="146" t="s">
        <v>337</v>
      </c>
      <c r="D133" s="146" t="s">
        <v>191</v>
      </c>
      <c r="E133" s="147" t="s">
        <v>2712</v>
      </c>
      <c r="F133" s="148" t="s">
        <v>2713</v>
      </c>
      <c r="G133" s="149" t="s">
        <v>258</v>
      </c>
      <c r="H133" s="150">
        <v>22.5</v>
      </c>
      <c r="I133" s="151"/>
      <c r="J133" s="152">
        <f t="shared" si="20"/>
        <v>0</v>
      </c>
      <c r="K133" s="148" t="s">
        <v>195</v>
      </c>
      <c r="L133" s="29"/>
      <c r="M133" s="153" t="s">
        <v>3</v>
      </c>
      <c r="N133" s="154" t="s">
        <v>44</v>
      </c>
      <c r="O133" s="49"/>
      <c r="P133" s="155">
        <f t="shared" si="21"/>
        <v>0</v>
      </c>
      <c r="Q133" s="155">
        <v>4.4099999999999999E-3</v>
      </c>
      <c r="R133" s="155">
        <f t="shared" si="22"/>
        <v>9.9224999999999994E-2</v>
      </c>
      <c r="S133" s="155">
        <v>0</v>
      </c>
      <c r="T133" s="156">
        <f t="shared" si="23"/>
        <v>0</v>
      </c>
      <c r="AR133" s="157" t="s">
        <v>254</v>
      </c>
      <c r="AT133" s="157" t="s">
        <v>191</v>
      </c>
      <c r="AU133" s="157" t="s">
        <v>85</v>
      </c>
      <c r="AY133" s="14" t="s">
        <v>189</v>
      </c>
      <c r="BE133" s="158">
        <f t="shared" si="24"/>
        <v>0</v>
      </c>
      <c r="BF133" s="158">
        <f t="shared" si="25"/>
        <v>0</v>
      </c>
      <c r="BG133" s="158">
        <f t="shared" si="26"/>
        <v>0</v>
      </c>
      <c r="BH133" s="158">
        <f t="shared" si="27"/>
        <v>0</v>
      </c>
      <c r="BI133" s="158">
        <f t="shared" si="28"/>
        <v>0</v>
      </c>
      <c r="BJ133" s="14" t="s">
        <v>85</v>
      </c>
      <c r="BK133" s="158">
        <f t="shared" si="29"/>
        <v>0</v>
      </c>
      <c r="BL133" s="14" t="s">
        <v>254</v>
      </c>
      <c r="BM133" s="157" t="s">
        <v>2714</v>
      </c>
    </row>
    <row r="134" spans="2:65" s="1" customFormat="1" ht="16.5" customHeight="1">
      <c r="B134" s="145"/>
      <c r="C134" s="146" t="s">
        <v>341</v>
      </c>
      <c r="D134" s="146" t="s">
        <v>191</v>
      </c>
      <c r="E134" s="147" t="s">
        <v>2715</v>
      </c>
      <c r="F134" s="148" t="s">
        <v>2716</v>
      </c>
      <c r="G134" s="149" t="s">
        <v>307</v>
      </c>
      <c r="H134" s="150">
        <v>5</v>
      </c>
      <c r="I134" s="151"/>
      <c r="J134" s="152">
        <f t="shared" si="20"/>
        <v>0</v>
      </c>
      <c r="K134" s="148" t="s">
        <v>195</v>
      </c>
      <c r="L134" s="29"/>
      <c r="M134" s="153" t="s">
        <v>3</v>
      </c>
      <c r="N134" s="154" t="s">
        <v>44</v>
      </c>
      <c r="O134" s="49"/>
      <c r="P134" s="155">
        <f t="shared" si="21"/>
        <v>0</v>
      </c>
      <c r="Q134" s="155">
        <v>2.6519999999999998E-2</v>
      </c>
      <c r="R134" s="155">
        <f t="shared" si="22"/>
        <v>0.1326</v>
      </c>
      <c r="S134" s="155">
        <v>0</v>
      </c>
      <c r="T134" s="156">
        <f t="shared" si="23"/>
        <v>0</v>
      </c>
      <c r="AR134" s="157" t="s">
        <v>254</v>
      </c>
      <c r="AT134" s="157" t="s">
        <v>191</v>
      </c>
      <c r="AU134" s="157" t="s">
        <v>85</v>
      </c>
      <c r="AY134" s="14" t="s">
        <v>189</v>
      </c>
      <c r="BE134" s="158">
        <f t="shared" si="24"/>
        <v>0</v>
      </c>
      <c r="BF134" s="158">
        <f t="shared" si="25"/>
        <v>0</v>
      </c>
      <c r="BG134" s="158">
        <f t="shared" si="26"/>
        <v>0</v>
      </c>
      <c r="BH134" s="158">
        <f t="shared" si="27"/>
        <v>0</v>
      </c>
      <c r="BI134" s="158">
        <f t="shared" si="28"/>
        <v>0</v>
      </c>
      <c r="BJ134" s="14" t="s">
        <v>85</v>
      </c>
      <c r="BK134" s="158">
        <f t="shared" si="29"/>
        <v>0</v>
      </c>
      <c r="BL134" s="14" t="s">
        <v>254</v>
      </c>
      <c r="BM134" s="157" t="s">
        <v>2717</v>
      </c>
    </row>
    <row r="135" spans="2:65" s="1" customFormat="1" ht="16.5" customHeight="1">
      <c r="B135" s="145"/>
      <c r="C135" s="146" t="s">
        <v>345</v>
      </c>
      <c r="D135" s="146" t="s">
        <v>191</v>
      </c>
      <c r="E135" s="147" t="s">
        <v>2718</v>
      </c>
      <c r="F135" s="148" t="s">
        <v>2719</v>
      </c>
      <c r="G135" s="149" t="s">
        <v>258</v>
      </c>
      <c r="H135" s="150">
        <v>196</v>
      </c>
      <c r="I135" s="151"/>
      <c r="J135" s="152">
        <f t="shared" si="20"/>
        <v>0</v>
      </c>
      <c r="K135" s="148" t="s">
        <v>195</v>
      </c>
      <c r="L135" s="29"/>
      <c r="M135" s="170" t="s">
        <v>3</v>
      </c>
      <c r="N135" s="171" t="s">
        <v>44</v>
      </c>
      <c r="O135" s="172"/>
      <c r="P135" s="173">
        <f t="shared" si="21"/>
        <v>0</v>
      </c>
      <c r="Q135" s="173">
        <v>0</v>
      </c>
      <c r="R135" s="173">
        <f t="shared" si="22"/>
        <v>0</v>
      </c>
      <c r="S135" s="173">
        <v>0</v>
      </c>
      <c r="T135" s="174">
        <f t="shared" si="23"/>
        <v>0</v>
      </c>
      <c r="AR135" s="157" t="s">
        <v>254</v>
      </c>
      <c r="AT135" s="157" t="s">
        <v>191</v>
      </c>
      <c r="AU135" s="157" t="s">
        <v>85</v>
      </c>
      <c r="AY135" s="14" t="s">
        <v>189</v>
      </c>
      <c r="BE135" s="158">
        <f t="shared" si="24"/>
        <v>0</v>
      </c>
      <c r="BF135" s="158">
        <f t="shared" si="25"/>
        <v>0</v>
      </c>
      <c r="BG135" s="158">
        <f t="shared" si="26"/>
        <v>0</v>
      </c>
      <c r="BH135" s="158">
        <f t="shared" si="27"/>
        <v>0</v>
      </c>
      <c r="BI135" s="158">
        <f t="shared" si="28"/>
        <v>0</v>
      </c>
      <c r="BJ135" s="14" t="s">
        <v>85</v>
      </c>
      <c r="BK135" s="158">
        <f t="shared" si="29"/>
        <v>0</v>
      </c>
      <c r="BL135" s="14" t="s">
        <v>254</v>
      </c>
      <c r="BM135" s="157" t="s">
        <v>2720</v>
      </c>
    </row>
    <row r="136" spans="2:65" s="1" customFormat="1" ht="6.95" customHeight="1">
      <c r="B136" s="38"/>
      <c r="C136" s="39"/>
      <c r="D136" s="39"/>
      <c r="E136" s="39"/>
      <c r="F136" s="39"/>
      <c r="G136" s="39"/>
      <c r="H136" s="39"/>
      <c r="I136" s="106"/>
      <c r="J136" s="39"/>
      <c r="K136" s="39"/>
      <c r="L136" s="29"/>
    </row>
  </sheetData>
  <autoFilter ref="C90:K135" xr:uid="{00000000-0009-0000-0000-00000C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11"/>
  <sheetViews>
    <sheetView showGridLines="0" workbookViewId="0">
      <selection activeCell="D35" sqref="D3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9" width="20.1640625" style="87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3" t="s">
        <v>6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123</v>
      </c>
    </row>
    <row r="3" spans="2:46" ht="6.95" customHeight="1">
      <c r="B3" s="15"/>
      <c r="C3" s="16"/>
      <c r="D3" s="16"/>
      <c r="E3" s="16"/>
      <c r="F3" s="16"/>
      <c r="G3" s="16"/>
      <c r="H3" s="16"/>
      <c r="I3" s="88"/>
      <c r="J3" s="16"/>
      <c r="K3" s="16"/>
      <c r="L3" s="17"/>
      <c r="AT3" s="14" t="s">
        <v>79</v>
      </c>
    </row>
    <row r="4" spans="2:46" ht="24.95" customHeight="1">
      <c r="B4" s="17"/>
      <c r="D4" s="18" t="s">
        <v>136</v>
      </c>
      <c r="L4" s="17"/>
      <c r="M4" s="89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17</v>
      </c>
      <c r="L6" s="17"/>
    </row>
    <row r="7" spans="2:46" ht="16.5" customHeight="1">
      <c r="B7" s="17"/>
      <c r="E7" s="299" t="str">
        <f>'Rekapitulace stavby'!K6</f>
        <v>Sociální bydlení v ul. Mlýnská, Bystřice pod Hostýnem</v>
      </c>
      <c r="F7" s="300"/>
      <c r="G7" s="300"/>
      <c r="H7" s="300"/>
      <c r="L7" s="17"/>
    </row>
    <row r="8" spans="2:46" ht="12" customHeight="1">
      <c r="B8" s="17"/>
      <c r="D8" s="24" t="s">
        <v>137</v>
      </c>
      <c r="L8" s="17"/>
    </row>
    <row r="9" spans="2:46" s="1" customFormat="1" ht="16.5" customHeight="1">
      <c r="B9" s="29"/>
      <c r="E9" s="299" t="s">
        <v>2397</v>
      </c>
      <c r="F9" s="298"/>
      <c r="G9" s="298"/>
      <c r="H9" s="298"/>
      <c r="I9" s="90"/>
      <c r="L9" s="29"/>
    </row>
    <row r="10" spans="2:46" s="1" customFormat="1" ht="12" customHeight="1">
      <c r="B10" s="29"/>
      <c r="D10" s="24" t="s">
        <v>139</v>
      </c>
      <c r="I10" s="90"/>
      <c r="L10" s="29"/>
    </row>
    <row r="11" spans="2:46" s="1" customFormat="1" ht="36.950000000000003" customHeight="1">
      <c r="B11" s="29"/>
      <c r="E11" s="271" t="s">
        <v>2721</v>
      </c>
      <c r="F11" s="298"/>
      <c r="G11" s="298"/>
      <c r="H11" s="298"/>
      <c r="I11" s="90"/>
      <c r="L11" s="29"/>
    </row>
    <row r="12" spans="2:46" s="1" customFormat="1">
      <c r="B12" s="29"/>
      <c r="I12" s="90"/>
      <c r="L12" s="29"/>
    </row>
    <row r="13" spans="2:46" s="1" customFormat="1" ht="12" customHeight="1">
      <c r="B13" s="29"/>
      <c r="D13" s="24" t="s">
        <v>18</v>
      </c>
      <c r="F13" s="22" t="s">
        <v>3</v>
      </c>
      <c r="I13" s="91" t="s">
        <v>19</v>
      </c>
      <c r="J13" s="22" t="s">
        <v>3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91" t="s">
        <v>22</v>
      </c>
      <c r="J14" s="46">
        <f>'Rekapitulace stavby'!AN8</f>
        <v>0</v>
      </c>
      <c r="L14" s="29"/>
    </row>
    <row r="15" spans="2:46" s="1" customFormat="1" ht="10.9" customHeight="1">
      <c r="B15" s="29"/>
      <c r="I15" s="90"/>
      <c r="L15" s="29"/>
    </row>
    <row r="16" spans="2:46" s="1" customFormat="1" ht="12" customHeight="1">
      <c r="B16" s="29"/>
      <c r="D16" s="24" t="s">
        <v>23</v>
      </c>
      <c r="I16" s="91" t="s">
        <v>24</v>
      </c>
      <c r="J16" s="22" t="s">
        <v>25</v>
      </c>
      <c r="L16" s="29"/>
    </row>
    <row r="17" spans="2:12" s="1" customFormat="1" ht="18" customHeight="1">
      <c r="B17" s="29"/>
      <c r="E17" s="22" t="s">
        <v>26</v>
      </c>
      <c r="I17" s="91" t="s">
        <v>27</v>
      </c>
      <c r="J17" s="22" t="s">
        <v>3</v>
      </c>
      <c r="L17" s="29"/>
    </row>
    <row r="18" spans="2:12" s="1" customFormat="1" ht="6.95" customHeight="1">
      <c r="B18" s="29"/>
      <c r="I18" s="90"/>
      <c r="L18" s="29"/>
    </row>
    <row r="19" spans="2:12" s="1" customFormat="1" ht="12" customHeight="1">
      <c r="B19" s="29"/>
      <c r="D19" s="24" t="s">
        <v>28</v>
      </c>
      <c r="I19" s="91" t="s">
        <v>24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301" t="str">
        <f>'Rekapitulace stavby'!E14</f>
        <v>Vyplň údaj</v>
      </c>
      <c r="F20" s="274"/>
      <c r="G20" s="274"/>
      <c r="H20" s="274"/>
      <c r="I20" s="91" t="s">
        <v>27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I21" s="90"/>
      <c r="L21" s="29"/>
    </row>
    <row r="22" spans="2:12" s="1" customFormat="1" ht="12" customHeight="1">
      <c r="B22" s="29"/>
      <c r="D22" s="24" t="s">
        <v>30</v>
      </c>
      <c r="I22" s="91" t="s">
        <v>24</v>
      </c>
      <c r="J22" s="22" t="s">
        <v>31</v>
      </c>
      <c r="L22" s="29"/>
    </row>
    <row r="23" spans="2:12" s="1" customFormat="1" ht="18" customHeight="1">
      <c r="B23" s="29"/>
      <c r="E23" s="22" t="s">
        <v>32</v>
      </c>
      <c r="I23" s="91" t="s">
        <v>27</v>
      </c>
      <c r="J23" s="22" t="s">
        <v>3</v>
      </c>
      <c r="L23" s="29"/>
    </row>
    <row r="24" spans="2:12" s="1" customFormat="1" ht="6.95" customHeight="1">
      <c r="B24" s="29"/>
      <c r="I24" s="90"/>
      <c r="L24" s="29"/>
    </row>
    <row r="25" spans="2:12" s="1" customFormat="1" ht="12" customHeight="1">
      <c r="B25" s="29"/>
      <c r="D25" s="24" t="s">
        <v>34</v>
      </c>
      <c r="I25" s="91" t="s">
        <v>24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91" t="s">
        <v>27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I27" s="90"/>
      <c r="L27" s="29"/>
    </row>
    <row r="28" spans="2:12" s="1" customFormat="1" ht="12" customHeight="1">
      <c r="B28" s="29"/>
      <c r="D28" s="24" t="s">
        <v>36</v>
      </c>
      <c r="I28" s="90"/>
      <c r="L28" s="29"/>
    </row>
    <row r="29" spans="2:12" s="7" customFormat="1" ht="51" customHeight="1">
      <c r="B29" s="92"/>
      <c r="E29" s="278" t="s">
        <v>37</v>
      </c>
      <c r="F29" s="278"/>
      <c r="G29" s="278"/>
      <c r="H29" s="278"/>
      <c r="I29" s="93"/>
      <c r="L29" s="92"/>
    </row>
    <row r="30" spans="2:12" s="1" customFormat="1" ht="6.95" customHeight="1">
      <c r="B30" s="29"/>
      <c r="I30" s="90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94"/>
      <c r="J31" s="47"/>
      <c r="K31" s="47"/>
      <c r="L31" s="29"/>
    </row>
    <row r="32" spans="2:12" s="1" customFormat="1" ht="25.35" customHeight="1">
      <c r="B32" s="29"/>
      <c r="D32" s="95" t="s">
        <v>38</v>
      </c>
      <c r="I32" s="90"/>
      <c r="J32" s="60">
        <f>ROUND(J91,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94"/>
      <c r="J33" s="47"/>
      <c r="K33" s="47"/>
      <c r="L33" s="29"/>
    </row>
    <row r="34" spans="2:12" s="1" customFormat="1" ht="14.45" customHeight="1">
      <c r="B34" s="29"/>
      <c r="F34" s="32" t="s">
        <v>40</v>
      </c>
      <c r="I34" s="96" t="s">
        <v>39</v>
      </c>
      <c r="J34" s="32" t="s">
        <v>41</v>
      </c>
      <c r="L34" s="29"/>
    </row>
    <row r="35" spans="2:12" s="1" customFormat="1" ht="14.45" customHeight="1">
      <c r="B35" s="29"/>
      <c r="D35" s="314" t="s">
        <v>42</v>
      </c>
      <c r="E35" s="24" t="s">
        <v>43</v>
      </c>
      <c r="F35" s="255"/>
      <c r="I35" s="98">
        <v>0.21</v>
      </c>
      <c r="J35" s="255"/>
      <c r="L35" s="29"/>
    </row>
    <row r="36" spans="2:12" s="1" customFormat="1" ht="14.45" customHeight="1">
      <c r="B36" s="29"/>
      <c r="E36" s="310" t="s">
        <v>44</v>
      </c>
      <c r="F36" s="311">
        <f>ROUND((SUM(BF91:BF110)),  2)</f>
        <v>0</v>
      </c>
      <c r="G36" s="312"/>
      <c r="H36" s="312"/>
      <c r="I36" s="313">
        <v>0.15</v>
      </c>
      <c r="J36" s="311">
        <f>ROUND(((SUM(BF91:BF110))*I36),  2)</f>
        <v>0</v>
      </c>
      <c r="L36" s="29"/>
    </row>
    <row r="37" spans="2:12" s="1" customFormat="1" ht="14.45" hidden="1" customHeight="1">
      <c r="B37" s="29"/>
      <c r="E37" s="24" t="s">
        <v>45</v>
      </c>
      <c r="F37" s="97">
        <f>ROUND((SUM(BG91:BG110)),  2)</f>
        <v>0</v>
      </c>
      <c r="I37" s="98">
        <v>0.21</v>
      </c>
      <c r="J37" s="97">
        <f>0</f>
        <v>0</v>
      </c>
      <c r="L37" s="29"/>
    </row>
    <row r="38" spans="2:12" s="1" customFormat="1" ht="14.45" hidden="1" customHeight="1">
      <c r="B38" s="29"/>
      <c r="E38" s="24" t="s">
        <v>46</v>
      </c>
      <c r="F38" s="97">
        <f>ROUND((SUM(BH91:BH110)),  2)</f>
        <v>0</v>
      </c>
      <c r="I38" s="98">
        <v>0.15</v>
      </c>
      <c r="J38" s="97">
        <f>0</f>
        <v>0</v>
      </c>
      <c r="L38" s="29"/>
    </row>
    <row r="39" spans="2:12" s="1" customFormat="1" ht="14.45" hidden="1" customHeight="1">
      <c r="B39" s="29"/>
      <c r="E39" s="24" t="s">
        <v>47</v>
      </c>
      <c r="F39" s="97">
        <f>ROUND((SUM(BI91:BI110)),  2)</f>
        <v>0</v>
      </c>
      <c r="I39" s="98">
        <v>0</v>
      </c>
      <c r="J39" s="97">
        <f>0</f>
        <v>0</v>
      </c>
      <c r="L39" s="29"/>
    </row>
    <row r="40" spans="2:12" s="1" customFormat="1" ht="6.95" customHeight="1">
      <c r="B40" s="29"/>
      <c r="I40" s="90"/>
      <c r="L40" s="29"/>
    </row>
    <row r="41" spans="2:12" s="1" customFormat="1" ht="25.35" customHeight="1">
      <c r="B41" s="29"/>
      <c r="C41" s="99"/>
      <c r="D41" s="100" t="s">
        <v>48</v>
      </c>
      <c r="E41" s="51"/>
      <c r="F41" s="51"/>
      <c r="G41" s="101" t="s">
        <v>49</v>
      </c>
      <c r="H41" s="102" t="s">
        <v>50</v>
      </c>
      <c r="I41" s="103"/>
      <c r="J41" s="104">
        <f>SUM(J32:J39)</f>
        <v>0</v>
      </c>
      <c r="K41" s="105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106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107"/>
      <c r="J46" s="41"/>
      <c r="K46" s="41"/>
      <c r="L46" s="29"/>
    </row>
    <row r="47" spans="2:12" s="1" customFormat="1" ht="24.95" customHeight="1">
      <c r="B47" s="29"/>
      <c r="C47" s="18" t="s">
        <v>141</v>
      </c>
      <c r="I47" s="90"/>
      <c r="L47" s="29"/>
    </row>
    <row r="48" spans="2:12" s="1" customFormat="1" ht="6.95" customHeight="1">
      <c r="B48" s="29"/>
      <c r="I48" s="90"/>
      <c r="L48" s="29"/>
    </row>
    <row r="49" spans="2:47" s="1" customFormat="1" ht="12" customHeight="1">
      <c r="B49" s="29"/>
      <c r="C49" s="24" t="s">
        <v>17</v>
      </c>
      <c r="I49" s="90"/>
      <c r="L49" s="29"/>
    </row>
    <row r="50" spans="2:47" s="1" customFormat="1" ht="16.5" customHeight="1">
      <c r="B50" s="29"/>
      <c r="E50" s="299" t="str">
        <f>E7</f>
        <v>Sociální bydlení v ul. Mlýnská, Bystřice pod Hostýnem</v>
      </c>
      <c r="F50" s="300"/>
      <c r="G50" s="300"/>
      <c r="H50" s="300"/>
      <c r="I50" s="90"/>
      <c r="L50" s="29"/>
    </row>
    <row r="51" spans="2:47" ht="12" customHeight="1">
      <c r="B51" s="17"/>
      <c r="C51" s="24" t="s">
        <v>137</v>
      </c>
      <c r="L51" s="17"/>
    </row>
    <row r="52" spans="2:47" s="1" customFormat="1" ht="16.5" customHeight="1">
      <c r="B52" s="29"/>
      <c r="E52" s="299" t="s">
        <v>2397</v>
      </c>
      <c r="F52" s="298"/>
      <c r="G52" s="298"/>
      <c r="H52" s="298"/>
      <c r="I52" s="90"/>
      <c r="L52" s="29"/>
    </row>
    <row r="53" spans="2:47" s="1" customFormat="1" ht="12" customHeight="1">
      <c r="B53" s="29"/>
      <c r="C53" s="24" t="s">
        <v>139</v>
      </c>
      <c r="I53" s="90"/>
      <c r="L53" s="29"/>
    </row>
    <row r="54" spans="2:47" s="1" customFormat="1" ht="16.5" customHeight="1">
      <c r="B54" s="29"/>
      <c r="E54" s="271" t="str">
        <f>E11</f>
        <v>SO02 - 04 - IO 03 - Přípojka elektro</v>
      </c>
      <c r="F54" s="298"/>
      <c r="G54" s="298"/>
      <c r="H54" s="298"/>
      <c r="I54" s="90"/>
      <c r="L54" s="29"/>
    </row>
    <row r="55" spans="2:47" s="1" customFormat="1" ht="6.95" customHeight="1">
      <c r="B55" s="29"/>
      <c r="I55" s="90"/>
      <c r="L55" s="29"/>
    </row>
    <row r="56" spans="2:47" s="1" customFormat="1" ht="12" customHeight="1">
      <c r="B56" s="29"/>
      <c r="C56" s="24" t="s">
        <v>20</v>
      </c>
      <c r="F56" s="22" t="str">
        <f>F14</f>
        <v>Bystřice pod Hostýnem</v>
      </c>
      <c r="I56" s="91" t="s">
        <v>22</v>
      </c>
      <c r="J56" s="46">
        <f>IF(J14="","",J14)</f>
        <v>0</v>
      </c>
      <c r="L56" s="29"/>
    </row>
    <row r="57" spans="2:47" s="1" customFormat="1" ht="6.95" customHeight="1">
      <c r="B57" s="29"/>
      <c r="I57" s="90"/>
      <c r="L57" s="29"/>
    </row>
    <row r="58" spans="2:47" s="1" customFormat="1" ht="15.2" customHeight="1">
      <c r="B58" s="29"/>
      <c r="C58" s="24" t="s">
        <v>23</v>
      </c>
      <c r="F58" s="22" t="str">
        <f>E17</f>
        <v>Město Bystřice pod Hostýnem, Masarykovo nám. 137</v>
      </c>
      <c r="I58" s="91" t="s">
        <v>30</v>
      </c>
      <c r="J58" s="27" t="str">
        <f>E23</f>
        <v>dnprojekce s.r.o.</v>
      </c>
      <c r="L58" s="29"/>
    </row>
    <row r="59" spans="2:47" s="1" customFormat="1" ht="15.2" customHeight="1">
      <c r="B59" s="29"/>
      <c r="C59" s="24" t="s">
        <v>28</v>
      </c>
      <c r="F59" s="22" t="str">
        <f>IF(E20="","",E20)</f>
        <v>Vyplň údaj</v>
      </c>
      <c r="I59" s="91" t="s">
        <v>34</v>
      </c>
      <c r="J59" s="27" t="str">
        <f>E26</f>
        <v xml:space="preserve"> </v>
      </c>
      <c r="L59" s="29"/>
    </row>
    <row r="60" spans="2:47" s="1" customFormat="1" ht="10.35" customHeight="1">
      <c r="B60" s="29"/>
      <c r="I60" s="90"/>
      <c r="L60" s="29"/>
    </row>
    <row r="61" spans="2:47" s="1" customFormat="1" ht="29.25" customHeight="1">
      <c r="B61" s="29"/>
      <c r="C61" s="108" t="s">
        <v>142</v>
      </c>
      <c r="D61" s="99"/>
      <c r="E61" s="99"/>
      <c r="F61" s="99"/>
      <c r="G61" s="99"/>
      <c r="H61" s="99"/>
      <c r="I61" s="109"/>
      <c r="J61" s="110" t="s">
        <v>143</v>
      </c>
      <c r="K61" s="99"/>
      <c r="L61" s="29"/>
    </row>
    <row r="62" spans="2:47" s="1" customFormat="1" ht="10.35" customHeight="1">
      <c r="B62" s="29"/>
      <c r="I62" s="90"/>
      <c r="L62" s="29"/>
    </row>
    <row r="63" spans="2:47" s="1" customFormat="1" ht="22.9" customHeight="1">
      <c r="B63" s="29"/>
      <c r="C63" s="111" t="s">
        <v>70</v>
      </c>
      <c r="I63" s="90"/>
      <c r="J63" s="60">
        <f>J91</f>
        <v>0</v>
      </c>
      <c r="L63" s="29"/>
      <c r="AU63" s="14" t="s">
        <v>144</v>
      </c>
    </row>
    <row r="64" spans="2:47" s="8" customFormat="1" ht="24.95" customHeight="1">
      <c r="B64" s="112"/>
      <c r="D64" s="113" t="s">
        <v>145</v>
      </c>
      <c r="E64" s="114"/>
      <c r="F64" s="114"/>
      <c r="G64" s="114"/>
      <c r="H64" s="114"/>
      <c r="I64" s="115"/>
      <c r="J64" s="116">
        <f>J92</f>
        <v>0</v>
      </c>
      <c r="L64" s="112"/>
    </row>
    <row r="65" spans="2:12" s="9" customFormat="1" ht="19.899999999999999" customHeight="1">
      <c r="B65" s="117"/>
      <c r="D65" s="118" t="s">
        <v>146</v>
      </c>
      <c r="E65" s="119"/>
      <c r="F65" s="119"/>
      <c r="G65" s="119"/>
      <c r="H65" s="119"/>
      <c r="I65" s="120"/>
      <c r="J65" s="121">
        <f>J93</f>
        <v>0</v>
      </c>
      <c r="L65" s="117"/>
    </row>
    <row r="66" spans="2:12" s="9" customFormat="1" ht="19.899999999999999" customHeight="1">
      <c r="B66" s="117"/>
      <c r="D66" s="118" t="s">
        <v>2578</v>
      </c>
      <c r="E66" s="119"/>
      <c r="F66" s="119"/>
      <c r="G66" s="119"/>
      <c r="H66" s="119"/>
      <c r="I66" s="120"/>
      <c r="J66" s="121">
        <f>J103</f>
        <v>0</v>
      </c>
      <c r="L66" s="117"/>
    </row>
    <row r="67" spans="2:12" s="9" customFormat="1" ht="19.899999999999999" customHeight="1">
      <c r="B67" s="117"/>
      <c r="D67" s="118" t="s">
        <v>157</v>
      </c>
      <c r="E67" s="119"/>
      <c r="F67" s="119"/>
      <c r="G67" s="119"/>
      <c r="H67" s="119"/>
      <c r="I67" s="120"/>
      <c r="J67" s="121">
        <f>J105</f>
        <v>0</v>
      </c>
      <c r="L67" s="117"/>
    </row>
    <row r="68" spans="2:12" s="8" customFormat="1" ht="24.95" customHeight="1">
      <c r="B68" s="112"/>
      <c r="D68" s="113" t="s">
        <v>2722</v>
      </c>
      <c r="E68" s="114"/>
      <c r="F68" s="114"/>
      <c r="G68" s="114"/>
      <c r="H68" s="114"/>
      <c r="I68" s="115"/>
      <c r="J68" s="116">
        <f>J107</f>
        <v>0</v>
      </c>
      <c r="L68" s="112"/>
    </row>
    <row r="69" spans="2:12" s="9" customFormat="1" ht="19.899999999999999" customHeight="1">
      <c r="B69" s="117"/>
      <c r="D69" s="118" t="s">
        <v>2723</v>
      </c>
      <c r="E69" s="119"/>
      <c r="F69" s="119"/>
      <c r="G69" s="119"/>
      <c r="H69" s="119"/>
      <c r="I69" s="120"/>
      <c r="J69" s="121">
        <f>J108</f>
        <v>0</v>
      </c>
      <c r="L69" s="117"/>
    </row>
    <row r="70" spans="2:12" s="1" customFormat="1" ht="21.75" customHeight="1">
      <c r="B70" s="29"/>
      <c r="I70" s="90"/>
      <c r="L70" s="29"/>
    </row>
    <row r="71" spans="2:12" s="1" customFormat="1" ht="6.95" customHeight="1">
      <c r="B71" s="38"/>
      <c r="C71" s="39"/>
      <c r="D71" s="39"/>
      <c r="E71" s="39"/>
      <c r="F71" s="39"/>
      <c r="G71" s="39"/>
      <c r="H71" s="39"/>
      <c r="I71" s="106"/>
      <c r="J71" s="39"/>
      <c r="K71" s="39"/>
      <c r="L71" s="29"/>
    </row>
    <row r="75" spans="2:12" s="1" customFormat="1" ht="6.95" customHeight="1">
      <c r="B75" s="40"/>
      <c r="C75" s="41"/>
      <c r="D75" s="41"/>
      <c r="E75" s="41"/>
      <c r="F75" s="41"/>
      <c r="G75" s="41"/>
      <c r="H75" s="41"/>
      <c r="I75" s="107"/>
      <c r="J75" s="41"/>
      <c r="K75" s="41"/>
      <c r="L75" s="29"/>
    </row>
    <row r="76" spans="2:12" s="1" customFormat="1" ht="24.95" customHeight="1">
      <c r="B76" s="29"/>
      <c r="C76" s="18" t="s">
        <v>174</v>
      </c>
      <c r="I76" s="90"/>
      <c r="L76" s="29"/>
    </row>
    <row r="77" spans="2:12" s="1" customFormat="1" ht="6.95" customHeight="1">
      <c r="B77" s="29"/>
      <c r="I77" s="90"/>
      <c r="L77" s="29"/>
    </row>
    <row r="78" spans="2:12" s="1" customFormat="1" ht="12" customHeight="1">
      <c r="B78" s="29"/>
      <c r="C78" s="24" t="s">
        <v>17</v>
      </c>
      <c r="I78" s="90"/>
      <c r="L78" s="29"/>
    </row>
    <row r="79" spans="2:12" s="1" customFormat="1" ht="16.5" customHeight="1">
      <c r="B79" s="29"/>
      <c r="E79" s="299" t="str">
        <f>E7</f>
        <v>Sociální bydlení v ul. Mlýnská, Bystřice pod Hostýnem</v>
      </c>
      <c r="F79" s="300"/>
      <c r="G79" s="300"/>
      <c r="H79" s="300"/>
      <c r="I79" s="90"/>
      <c r="L79" s="29"/>
    </row>
    <row r="80" spans="2:12" ht="12" customHeight="1">
      <c r="B80" s="17"/>
      <c r="C80" s="24" t="s">
        <v>137</v>
      </c>
      <c r="L80" s="17"/>
    </row>
    <row r="81" spans="2:65" s="1" customFormat="1" ht="16.5" customHeight="1">
      <c r="B81" s="29"/>
      <c r="E81" s="299" t="s">
        <v>2397</v>
      </c>
      <c r="F81" s="298"/>
      <c r="G81" s="298"/>
      <c r="H81" s="298"/>
      <c r="I81" s="90"/>
      <c r="L81" s="29"/>
    </row>
    <row r="82" spans="2:65" s="1" customFormat="1" ht="12" customHeight="1">
      <c r="B82" s="29"/>
      <c r="C82" s="24" t="s">
        <v>139</v>
      </c>
      <c r="I82" s="90"/>
      <c r="L82" s="29"/>
    </row>
    <row r="83" spans="2:65" s="1" customFormat="1" ht="16.5" customHeight="1">
      <c r="B83" s="29"/>
      <c r="E83" s="271" t="str">
        <f>E11</f>
        <v>SO02 - 04 - IO 03 - Přípojka elektro</v>
      </c>
      <c r="F83" s="298"/>
      <c r="G83" s="298"/>
      <c r="H83" s="298"/>
      <c r="I83" s="90"/>
      <c r="L83" s="29"/>
    </row>
    <row r="84" spans="2:65" s="1" customFormat="1" ht="6.95" customHeight="1">
      <c r="B84" s="29"/>
      <c r="I84" s="90"/>
      <c r="L84" s="29"/>
    </row>
    <row r="85" spans="2:65" s="1" customFormat="1" ht="12" customHeight="1">
      <c r="B85" s="29"/>
      <c r="C85" s="24" t="s">
        <v>20</v>
      </c>
      <c r="F85" s="22" t="str">
        <f>F14</f>
        <v>Bystřice pod Hostýnem</v>
      </c>
      <c r="I85" s="91" t="s">
        <v>22</v>
      </c>
      <c r="J85" s="46">
        <f>IF(J14="","",J14)</f>
        <v>0</v>
      </c>
      <c r="L85" s="29"/>
    </row>
    <row r="86" spans="2:65" s="1" customFormat="1" ht="6.95" customHeight="1">
      <c r="B86" s="29"/>
      <c r="I86" s="90"/>
      <c r="L86" s="29"/>
    </row>
    <row r="87" spans="2:65" s="1" customFormat="1" ht="15.2" customHeight="1">
      <c r="B87" s="29"/>
      <c r="C87" s="24" t="s">
        <v>23</v>
      </c>
      <c r="F87" s="22" t="str">
        <f>E17</f>
        <v>Město Bystřice pod Hostýnem, Masarykovo nám. 137</v>
      </c>
      <c r="I87" s="91" t="s">
        <v>30</v>
      </c>
      <c r="J87" s="27" t="str">
        <f>E23</f>
        <v>dnprojekce s.r.o.</v>
      </c>
      <c r="L87" s="29"/>
    </row>
    <row r="88" spans="2:65" s="1" customFormat="1" ht="15.2" customHeight="1">
      <c r="B88" s="29"/>
      <c r="C88" s="24" t="s">
        <v>28</v>
      </c>
      <c r="F88" s="22" t="str">
        <f>IF(E20="","",E20)</f>
        <v>Vyplň údaj</v>
      </c>
      <c r="I88" s="91" t="s">
        <v>34</v>
      </c>
      <c r="J88" s="27" t="str">
        <f>E26</f>
        <v xml:space="preserve"> </v>
      </c>
      <c r="L88" s="29"/>
    </row>
    <row r="89" spans="2:65" s="1" customFormat="1" ht="10.35" customHeight="1">
      <c r="B89" s="29"/>
      <c r="I89" s="90"/>
      <c r="L89" s="29"/>
    </row>
    <row r="90" spans="2:65" s="10" customFormat="1" ht="29.25" customHeight="1">
      <c r="B90" s="122"/>
      <c r="C90" s="123" t="s">
        <v>175</v>
      </c>
      <c r="D90" s="124" t="s">
        <v>57</v>
      </c>
      <c r="E90" s="124" t="s">
        <v>53</v>
      </c>
      <c r="F90" s="124" t="s">
        <v>54</v>
      </c>
      <c r="G90" s="124" t="s">
        <v>176</v>
      </c>
      <c r="H90" s="124" t="s">
        <v>177</v>
      </c>
      <c r="I90" s="125" t="s">
        <v>178</v>
      </c>
      <c r="J90" s="126" t="s">
        <v>143</v>
      </c>
      <c r="K90" s="127" t="s">
        <v>179</v>
      </c>
      <c r="L90" s="122"/>
      <c r="M90" s="53" t="s">
        <v>3</v>
      </c>
      <c r="N90" s="54" t="s">
        <v>42</v>
      </c>
      <c r="O90" s="54" t="s">
        <v>180</v>
      </c>
      <c r="P90" s="54" t="s">
        <v>181</v>
      </c>
      <c r="Q90" s="54" t="s">
        <v>182</v>
      </c>
      <c r="R90" s="54" t="s">
        <v>183</v>
      </c>
      <c r="S90" s="54" t="s">
        <v>184</v>
      </c>
      <c r="T90" s="55" t="s">
        <v>185</v>
      </c>
    </row>
    <row r="91" spans="2:65" s="1" customFormat="1" ht="22.9" customHeight="1">
      <c r="B91" s="29"/>
      <c r="C91" s="58" t="s">
        <v>186</v>
      </c>
      <c r="I91" s="90"/>
      <c r="J91" s="128">
        <f>BK91</f>
        <v>0</v>
      </c>
      <c r="L91" s="29"/>
      <c r="M91" s="56"/>
      <c r="N91" s="47"/>
      <c r="O91" s="47"/>
      <c r="P91" s="129">
        <f>P92+P107</f>
        <v>0</v>
      </c>
      <c r="Q91" s="47"/>
      <c r="R91" s="129">
        <f>R92+R107</f>
        <v>2.7291471999999999</v>
      </c>
      <c r="S91" s="47"/>
      <c r="T91" s="130">
        <f>T92+T107</f>
        <v>0</v>
      </c>
      <c r="AT91" s="14" t="s">
        <v>71</v>
      </c>
      <c r="AU91" s="14" t="s">
        <v>144</v>
      </c>
      <c r="BK91" s="131">
        <f>BK92+BK107</f>
        <v>0</v>
      </c>
    </row>
    <row r="92" spans="2:65" s="11" customFormat="1" ht="25.9" customHeight="1">
      <c r="B92" s="132"/>
      <c r="D92" s="133" t="s">
        <v>71</v>
      </c>
      <c r="E92" s="134" t="s">
        <v>187</v>
      </c>
      <c r="F92" s="134" t="s">
        <v>188</v>
      </c>
      <c r="I92" s="135"/>
      <c r="J92" s="136">
        <f>BK92</f>
        <v>0</v>
      </c>
      <c r="L92" s="132"/>
      <c r="M92" s="137"/>
      <c r="N92" s="138"/>
      <c r="O92" s="138"/>
      <c r="P92" s="139">
        <f>P93+P103+P105</f>
        <v>0</v>
      </c>
      <c r="Q92" s="138"/>
      <c r="R92" s="139">
        <f>R93+R103+R105</f>
        <v>2.7010972</v>
      </c>
      <c r="S92" s="138"/>
      <c r="T92" s="140">
        <f>T93+T103+T105</f>
        <v>0</v>
      </c>
      <c r="AR92" s="133" t="s">
        <v>79</v>
      </c>
      <c r="AT92" s="141" t="s">
        <v>71</v>
      </c>
      <c r="AU92" s="141" t="s">
        <v>72</v>
      </c>
      <c r="AY92" s="133" t="s">
        <v>189</v>
      </c>
      <c r="BK92" s="142">
        <f>BK93+BK103+BK105</f>
        <v>0</v>
      </c>
    </row>
    <row r="93" spans="2:65" s="11" customFormat="1" ht="22.9" customHeight="1">
      <c r="B93" s="132"/>
      <c r="D93" s="133" t="s">
        <v>71</v>
      </c>
      <c r="E93" s="143" t="s">
        <v>79</v>
      </c>
      <c r="F93" s="143" t="s">
        <v>190</v>
      </c>
      <c r="I93" s="135"/>
      <c r="J93" s="144">
        <f>BK93</f>
        <v>0</v>
      </c>
      <c r="L93" s="132"/>
      <c r="M93" s="137"/>
      <c r="N93" s="138"/>
      <c r="O93" s="138"/>
      <c r="P93" s="139">
        <f>SUM(P94:P102)</f>
        <v>0</v>
      </c>
      <c r="Q93" s="138"/>
      <c r="R93" s="139">
        <f>SUM(R94:R102)</f>
        <v>2.7006771999999999</v>
      </c>
      <c r="S93" s="138"/>
      <c r="T93" s="140">
        <f>SUM(T94:T102)</f>
        <v>0</v>
      </c>
      <c r="AR93" s="133" t="s">
        <v>79</v>
      </c>
      <c r="AT93" s="141" t="s">
        <v>71</v>
      </c>
      <c r="AU93" s="141" t="s">
        <v>79</v>
      </c>
      <c r="AY93" s="133" t="s">
        <v>189</v>
      </c>
      <c r="BK93" s="142">
        <f>SUM(BK94:BK102)</f>
        <v>0</v>
      </c>
    </row>
    <row r="94" spans="2:65" s="1" customFormat="1" ht="24" customHeight="1">
      <c r="B94" s="145"/>
      <c r="C94" s="146" t="s">
        <v>79</v>
      </c>
      <c r="D94" s="146" t="s">
        <v>191</v>
      </c>
      <c r="E94" s="147" t="s">
        <v>205</v>
      </c>
      <c r="F94" s="148" t="s">
        <v>206</v>
      </c>
      <c r="G94" s="149" t="s">
        <v>194</v>
      </c>
      <c r="H94" s="150">
        <v>2.88</v>
      </c>
      <c r="I94" s="151"/>
      <c r="J94" s="152">
        <f t="shared" ref="J94:J102" si="0">ROUND(I94*H94,2)</f>
        <v>0</v>
      </c>
      <c r="K94" s="148" t="s">
        <v>195</v>
      </c>
      <c r="L94" s="29"/>
      <c r="M94" s="153" t="s">
        <v>3</v>
      </c>
      <c r="N94" s="154" t="s">
        <v>44</v>
      </c>
      <c r="O94" s="49"/>
      <c r="P94" s="155">
        <f t="shared" ref="P94:P102" si="1">O94*H94</f>
        <v>0</v>
      </c>
      <c r="Q94" s="155">
        <v>0</v>
      </c>
      <c r="R94" s="155">
        <f t="shared" ref="R94:R102" si="2">Q94*H94</f>
        <v>0</v>
      </c>
      <c r="S94" s="155">
        <v>0</v>
      </c>
      <c r="T94" s="156">
        <f t="shared" ref="T94:T102" si="3">S94*H94</f>
        <v>0</v>
      </c>
      <c r="AR94" s="157" t="s">
        <v>196</v>
      </c>
      <c r="AT94" s="157" t="s">
        <v>191</v>
      </c>
      <c r="AU94" s="157" t="s">
        <v>85</v>
      </c>
      <c r="AY94" s="14" t="s">
        <v>189</v>
      </c>
      <c r="BE94" s="158">
        <f t="shared" ref="BE94:BE102" si="4">IF(N94="základní",J94,0)</f>
        <v>0</v>
      </c>
      <c r="BF94" s="158">
        <f t="shared" ref="BF94:BF102" si="5">IF(N94="snížená",J94,0)</f>
        <v>0</v>
      </c>
      <c r="BG94" s="158">
        <f t="shared" ref="BG94:BG102" si="6">IF(N94="zákl. přenesená",J94,0)</f>
        <v>0</v>
      </c>
      <c r="BH94" s="158">
        <f t="shared" ref="BH94:BH102" si="7">IF(N94="sníž. přenesená",J94,0)</f>
        <v>0</v>
      </c>
      <c r="BI94" s="158">
        <f t="shared" ref="BI94:BI102" si="8">IF(N94="nulová",J94,0)</f>
        <v>0</v>
      </c>
      <c r="BJ94" s="14" t="s">
        <v>85</v>
      </c>
      <c r="BK94" s="158">
        <f t="shared" ref="BK94:BK102" si="9">ROUND(I94*H94,2)</f>
        <v>0</v>
      </c>
      <c r="BL94" s="14" t="s">
        <v>196</v>
      </c>
      <c r="BM94" s="157" t="s">
        <v>2724</v>
      </c>
    </row>
    <row r="95" spans="2:65" s="1" customFormat="1" ht="24" customHeight="1">
      <c r="B95" s="145"/>
      <c r="C95" s="146" t="s">
        <v>85</v>
      </c>
      <c r="D95" s="146" t="s">
        <v>191</v>
      </c>
      <c r="E95" s="147" t="s">
        <v>209</v>
      </c>
      <c r="F95" s="148" t="s">
        <v>210</v>
      </c>
      <c r="G95" s="149" t="s">
        <v>194</v>
      </c>
      <c r="H95" s="150">
        <v>2.88</v>
      </c>
      <c r="I95" s="151"/>
      <c r="J95" s="152">
        <f t="shared" si="0"/>
        <v>0</v>
      </c>
      <c r="K95" s="148" t="s">
        <v>195</v>
      </c>
      <c r="L95" s="29"/>
      <c r="M95" s="153" t="s">
        <v>3</v>
      </c>
      <c r="N95" s="154" t="s">
        <v>44</v>
      </c>
      <c r="O95" s="49"/>
      <c r="P95" s="155">
        <f t="shared" si="1"/>
        <v>0</v>
      </c>
      <c r="Q95" s="155">
        <v>0</v>
      </c>
      <c r="R95" s="155">
        <f t="shared" si="2"/>
        <v>0</v>
      </c>
      <c r="S95" s="155">
        <v>0</v>
      </c>
      <c r="T95" s="156">
        <f t="shared" si="3"/>
        <v>0</v>
      </c>
      <c r="AR95" s="157" t="s">
        <v>196</v>
      </c>
      <c r="AT95" s="157" t="s">
        <v>191</v>
      </c>
      <c r="AU95" s="157" t="s">
        <v>85</v>
      </c>
      <c r="AY95" s="14" t="s">
        <v>189</v>
      </c>
      <c r="BE95" s="158">
        <f t="shared" si="4"/>
        <v>0</v>
      </c>
      <c r="BF95" s="158">
        <f t="shared" si="5"/>
        <v>0</v>
      </c>
      <c r="BG95" s="158">
        <f t="shared" si="6"/>
        <v>0</v>
      </c>
      <c r="BH95" s="158">
        <f t="shared" si="7"/>
        <v>0</v>
      </c>
      <c r="BI95" s="158">
        <f t="shared" si="8"/>
        <v>0</v>
      </c>
      <c r="BJ95" s="14" t="s">
        <v>85</v>
      </c>
      <c r="BK95" s="158">
        <f t="shared" si="9"/>
        <v>0</v>
      </c>
      <c r="BL95" s="14" t="s">
        <v>196</v>
      </c>
      <c r="BM95" s="157" t="s">
        <v>2725</v>
      </c>
    </row>
    <row r="96" spans="2:65" s="1" customFormat="1" ht="24" customHeight="1">
      <c r="B96" s="145"/>
      <c r="C96" s="146" t="s">
        <v>201</v>
      </c>
      <c r="D96" s="146" t="s">
        <v>191</v>
      </c>
      <c r="E96" s="147" t="s">
        <v>213</v>
      </c>
      <c r="F96" s="148" t="s">
        <v>214</v>
      </c>
      <c r="G96" s="149" t="s">
        <v>194</v>
      </c>
      <c r="H96" s="150">
        <v>1.44</v>
      </c>
      <c r="I96" s="151"/>
      <c r="J96" s="152">
        <f t="shared" si="0"/>
        <v>0</v>
      </c>
      <c r="K96" s="148" t="s">
        <v>195</v>
      </c>
      <c r="L96" s="29"/>
      <c r="M96" s="153" t="s">
        <v>3</v>
      </c>
      <c r="N96" s="154" t="s">
        <v>44</v>
      </c>
      <c r="O96" s="49"/>
      <c r="P96" s="155">
        <f t="shared" si="1"/>
        <v>0</v>
      </c>
      <c r="Q96" s="155">
        <v>0</v>
      </c>
      <c r="R96" s="155">
        <f t="shared" si="2"/>
        <v>0</v>
      </c>
      <c r="S96" s="155">
        <v>0</v>
      </c>
      <c r="T96" s="156">
        <f t="shared" si="3"/>
        <v>0</v>
      </c>
      <c r="AR96" s="157" t="s">
        <v>196</v>
      </c>
      <c r="AT96" s="157" t="s">
        <v>191</v>
      </c>
      <c r="AU96" s="157" t="s">
        <v>85</v>
      </c>
      <c r="AY96" s="14" t="s">
        <v>189</v>
      </c>
      <c r="BE96" s="158">
        <f t="shared" si="4"/>
        <v>0</v>
      </c>
      <c r="BF96" s="158">
        <f t="shared" si="5"/>
        <v>0</v>
      </c>
      <c r="BG96" s="158">
        <f t="shared" si="6"/>
        <v>0</v>
      </c>
      <c r="BH96" s="158">
        <f t="shared" si="7"/>
        <v>0</v>
      </c>
      <c r="BI96" s="158">
        <f t="shared" si="8"/>
        <v>0</v>
      </c>
      <c r="BJ96" s="14" t="s">
        <v>85</v>
      </c>
      <c r="BK96" s="158">
        <f t="shared" si="9"/>
        <v>0</v>
      </c>
      <c r="BL96" s="14" t="s">
        <v>196</v>
      </c>
      <c r="BM96" s="157" t="s">
        <v>2726</v>
      </c>
    </row>
    <row r="97" spans="2:65" s="1" customFormat="1" ht="24" customHeight="1">
      <c r="B97" s="145"/>
      <c r="C97" s="146" t="s">
        <v>196</v>
      </c>
      <c r="D97" s="146" t="s">
        <v>191</v>
      </c>
      <c r="E97" s="147" t="s">
        <v>217</v>
      </c>
      <c r="F97" s="148" t="s">
        <v>218</v>
      </c>
      <c r="G97" s="149" t="s">
        <v>194</v>
      </c>
      <c r="H97" s="150">
        <v>1.44</v>
      </c>
      <c r="I97" s="151"/>
      <c r="J97" s="152">
        <f t="shared" si="0"/>
        <v>0</v>
      </c>
      <c r="K97" s="148" t="s">
        <v>195</v>
      </c>
      <c r="L97" s="29"/>
      <c r="M97" s="153" t="s">
        <v>3</v>
      </c>
      <c r="N97" s="154" t="s">
        <v>44</v>
      </c>
      <c r="O97" s="49"/>
      <c r="P97" s="155">
        <f t="shared" si="1"/>
        <v>0</v>
      </c>
      <c r="Q97" s="155">
        <v>0</v>
      </c>
      <c r="R97" s="155">
        <f t="shared" si="2"/>
        <v>0</v>
      </c>
      <c r="S97" s="155">
        <v>0</v>
      </c>
      <c r="T97" s="156">
        <f t="shared" si="3"/>
        <v>0</v>
      </c>
      <c r="AR97" s="157" t="s">
        <v>196</v>
      </c>
      <c r="AT97" s="157" t="s">
        <v>191</v>
      </c>
      <c r="AU97" s="157" t="s">
        <v>85</v>
      </c>
      <c r="AY97" s="14" t="s">
        <v>189</v>
      </c>
      <c r="BE97" s="158">
        <f t="shared" si="4"/>
        <v>0</v>
      </c>
      <c r="BF97" s="158">
        <f t="shared" si="5"/>
        <v>0</v>
      </c>
      <c r="BG97" s="158">
        <f t="shared" si="6"/>
        <v>0</v>
      </c>
      <c r="BH97" s="158">
        <f t="shared" si="7"/>
        <v>0</v>
      </c>
      <c r="BI97" s="158">
        <f t="shared" si="8"/>
        <v>0</v>
      </c>
      <c r="BJ97" s="14" t="s">
        <v>85</v>
      </c>
      <c r="BK97" s="158">
        <f t="shared" si="9"/>
        <v>0</v>
      </c>
      <c r="BL97" s="14" t="s">
        <v>196</v>
      </c>
      <c r="BM97" s="157" t="s">
        <v>2727</v>
      </c>
    </row>
    <row r="98" spans="2:65" s="1" customFormat="1" ht="24" customHeight="1">
      <c r="B98" s="145"/>
      <c r="C98" s="146" t="s">
        <v>208</v>
      </c>
      <c r="D98" s="146" t="s">
        <v>191</v>
      </c>
      <c r="E98" s="147" t="s">
        <v>221</v>
      </c>
      <c r="F98" s="148" t="s">
        <v>222</v>
      </c>
      <c r="G98" s="149" t="s">
        <v>223</v>
      </c>
      <c r="H98" s="150">
        <v>2.3039999999999998</v>
      </c>
      <c r="I98" s="151"/>
      <c r="J98" s="152">
        <f t="shared" si="0"/>
        <v>0</v>
      </c>
      <c r="K98" s="148" t="s">
        <v>195</v>
      </c>
      <c r="L98" s="29"/>
      <c r="M98" s="153" t="s">
        <v>3</v>
      </c>
      <c r="N98" s="154" t="s">
        <v>44</v>
      </c>
      <c r="O98" s="49"/>
      <c r="P98" s="155">
        <f t="shared" si="1"/>
        <v>0</v>
      </c>
      <c r="Q98" s="155">
        <v>0</v>
      </c>
      <c r="R98" s="155">
        <f t="shared" si="2"/>
        <v>0</v>
      </c>
      <c r="S98" s="155">
        <v>0</v>
      </c>
      <c r="T98" s="156">
        <f t="shared" si="3"/>
        <v>0</v>
      </c>
      <c r="AR98" s="157" t="s">
        <v>196</v>
      </c>
      <c r="AT98" s="157" t="s">
        <v>191</v>
      </c>
      <c r="AU98" s="157" t="s">
        <v>85</v>
      </c>
      <c r="AY98" s="14" t="s">
        <v>189</v>
      </c>
      <c r="BE98" s="158">
        <f t="shared" si="4"/>
        <v>0</v>
      </c>
      <c r="BF98" s="158">
        <f t="shared" si="5"/>
        <v>0</v>
      </c>
      <c r="BG98" s="158">
        <f t="shared" si="6"/>
        <v>0</v>
      </c>
      <c r="BH98" s="158">
        <f t="shared" si="7"/>
        <v>0</v>
      </c>
      <c r="BI98" s="158">
        <f t="shared" si="8"/>
        <v>0</v>
      </c>
      <c r="BJ98" s="14" t="s">
        <v>85</v>
      </c>
      <c r="BK98" s="158">
        <f t="shared" si="9"/>
        <v>0</v>
      </c>
      <c r="BL98" s="14" t="s">
        <v>196</v>
      </c>
      <c r="BM98" s="157" t="s">
        <v>2728</v>
      </c>
    </row>
    <row r="99" spans="2:65" s="1" customFormat="1" ht="24" customHeight="1">
      <c r="B99" s="145"/>
      <c r="C99" s="146" t="s">
        <v>212</v>
      </c>
      <c r="D99" s="146" t="s">
        <v>191</v>
      </c>
      <c r="E99" s="147" t="s">
        <v>226</v>
      </c>
      <c r="F99" s="148" t="s">
        <v>227</v>
      </c>
      <c r="G99" s="149" t="s">
        <v>194</v>
      </c>
      <c r="H99" s="150">
        <v>1.44</v>
      </c>
      <c r="I99" s="151"/>
      <c r="J99" s="152">
        <f t="shared" si="0"/>
        <v>0</v>
      </c>
      <c r="K99" s="148" t="s">
        <v>195</v>
      </c>
      <c r="L99" s="29"/>
      <c r="M99" s="153" t="s">
        <v>3</v>
      </c>
      <c r="N99" s="154" t="s">
        <v>44</v>
      </c>
      <c r="O99" s="49"/>
      <c r="P99" s="155">
        <f t="shared" si="1"/>
        <v>0</v>
      </c>
      <c r="Q99" s="155">
        <v>0</v>
      </c>
      <c r="R99" s="155">
        <f t="shared" si="2"/>
        <v>0</v>
      </c>
      <c r="S99" s="155">
        <v>0</v>
      </c>
      <c r="T99" s="156">
        <f t="shared" si="3"/>
        <v>0</v>
      </c>
      <c r="AR99" s="157" t="s">
        <v>196</v>
      </c>
      <c r="AT99" s="157" t="s">
        <v>191</v>
      </c>
      <c r="AU99" s="157" t="s">
        <v>85</v>
      </c>
      <c r="AY99" s="14" t="s">
        <v>189</v>
      </c>
      <c r="BE99" s="158">
        <f t="shared" si="4"/>
        <v>0</v>
      </c>
      <c r="BF99" s="158">
        <f t="shared" si="5"/>
        <v>0</v>
      </c>
      <c r="BG99" s="158">
        <f t="shared" si="6"/>
        <v>0</v>
      </c>
      <c r="BH99" s="158">
        <f t="shared" si="7"/>
        <v>0</v>
      </c>
      <c r="BI99" s="158">
        <f t="shared" si="8"/>
        <v>0</v>
      </c>
      <c r="BJ99" s="14" t="s">
        <v>85</v>
      </c>
      <c r="BK99" s="158">
        <f t="shared" si="9"/>
        <v>0</v>
      </c>
      <c r="BL99" s="14" t="s">
        <v>196</v>
      </c>
      <c r="BM99" s="157" t="s">
        <v>2729</v>
      </c>
    </row>
    <row r="100" spans="2:65" s="1" customFormat="1" ht="24" customHeight="1">
      <c r="B100" s="145"/>
      <c r="C100" s="146" t="s">
        <v>216</v>
      </c>
      <c r="D100" s="146" t="s">
        <v>191</v>
      </c>
      <c r="E100" s="147" t="s">
        <v>1831</v>
      </c>
      <c r="F100" s="148" t="s">
        <v>1832</v>
      </c>
      <c r="G100" s="149" t="s">
        <v>194</v>
      </c>
      <c r="H100" s="150">
        <v>1.08</v>
      </c>
      <c r="I100" s="151"/>
      <c r="J100" s="152">
        <f t="shared" si="0"/>
        <v>0</v>
      </c>
      <c r="K100" s="148" t="s">
        <v>195</v>
      </c>
      <c r="L100" s="29"/>
      <c r="M100" s="153" t="s">
        <v>3</v>
      </c>
      <c r="N100" s="154" t="s">
        <v>44</v>
      </c>
      <c r="O100" s="49"/>
      <c r="P100" s="155">
        <f t="shared" si="1"/>
        <v>0</v>
      </c>
      <c r="Q100" s="155">
        <v>0</v>
      </c>
      <c r="R100" s="155">
        <f t="shared" si="2"/>
        <v>0</v>
      </c>
      <c r="S100" s="155">
        <v>0</v>
      </c>
      <c r="T100" s="156">
        <f t="shared" si="3"/>
        <v>0</v>
      </c>
      <c r="AR100" s="157" t="s">
        <v>196</v>
      </c>
      <c r="AT100" s="157" t="s">
        <v>191</v>
      </c>
      <c r="AU100" s="157" t="s">
        <v>85</v>
      </c>
      <c r="AY100" s="14" t="s">
        <v>189</v>
      </c>
      <c r="BE100" s="158">
        <f t="shared" si="4"/>
        <v>0</v>
      </c>
      <c r="BF100" s="158">
        <f t="shared" si="5"/>
        <v>0</v>
      </c>
      <c r="BG100" s="158">
        <f t="shared" si="6"/>
        <v>0</v>
      </c>
      <c r="BH100" s="158">
        <f t="shared" si="7"/>
        <v>0</v>
      </c>
      <c r="BI100" s="158">
        <f t="shared" si="8"/>
        <v>0</v>
      </c>
      <c r="BJ100" s="14" t="s">
        <v>85</v>
      </c>
      <c r="BK100" s="158">
        <f t="shared" si="9"/>
        <v>0</v>
      </c>
      <c r="BL100" s="14" t="s">
        <v>196</v>
      </c>
      <c r="BM100" s="157" t="s">
        <v>2730</v>
      </c>
    </row>
    <row r="101" spans="2:65" s="1" customFormat="1" ht="16.5" customHeight="1">
      <c r="B101" s="145"/>
      <c r="C101" s="159" t="s">
        <v>220</v>
      </c>
      <c r="D101" s="159" t="s">
        <v>255</v>
      </c>
      <c r="E101" s="160" t="s">
        <v>2598</v>
      </c>
      <c r="F101" s="161" t="s">
        <v>2599</v>
      </c>
      <c r="G101" s="162" t="s">
        <v>223</v>
      </c>
      <c r="H101" s="163">
        <v>2.02</v>
      </c>
      <c r="I101" s="164"/>
      <c r="J101" s="165">
        <f t="shared" si="0"/>
        <v>0</v>
      </c>
      <c r="K101" s="161" t="s">
        <v>195</v>
      </c>
      <c r="L101" s="166"/>
      <c r="M101" s="167" t="s">
        <v>3</v>
      </c>
      <c r="N101" s="168" t="s">
        <v>44</v>
      </c>
      <c r="O101" s="49"/>
      <c r="P101" s="155">
        <f t="shared" si="1"/>
        <v>0</v>
      </c>
      <c r="Q101" s="155">
        <v>1</v>
      </c>
      <c r="R101" s="155">
        <f t="shared" si="2"/>
        <v>2.02</v>
      </c>
      <c r="S101" s="155">
        <v>0</v>
      </c>
      <c r="T101" s="156">
        <f t="shared" si="3"/>
        <v>0</v>
      </c>
      <c r="AR101" s="157" t="s">
        <v>220</v>
      </c>
      <c r="AT101" s="157" t="s">
        <v>255</v>
      </c>
      <c r="AU101" s="157" t="s">
        <v>85</v>
      </c>
      <c r="AY101" s="14" t="s">
        <v>189</v>
      </c>
      <c r="BE101" s="158">
        <f t="shared" si="4"/>
        <v>0</v>
      </c>
      <c r="BF101" s="158">
        <f t="shared" si="5"/>
        <v>0</v>
      </c>
      <c r="BG101" s="158">
        <f t="shared" si="6"/>
        <v>0</v>
      </c>
      <c r="BH101" s="158">
        <f t="shared" si="7"/>
        <v>0</v>
      </c>
      <c r="BI101" s="158">
        <f t="shared" si="8"/>
        <v>0</v>
      </c>
      <c r="BJ101" s="14" t="s">
        <v>85</v>
      </c>
      <c r="BK101" s="158">
        <f t="shared" si="9"/>
        <v>0</v>
      </c>
      <c r="BL101" s="14" t="s">
        <v>196</v>
      </c>
      <c r="BM101" s="157" t="s">
        <v>2731</v>
      </c>
    </row>
    <row r="102" spans="2:65" s="1" customFormat="1" ht="16.5" customHeight="1">
      <c r="B102" s="145"/>
      <c r="C102" s="146" t="s">
        <v>225</v>
      </c>
      <c r="D102" s="146" t="s">
        <v>191</v>
      </c>
      <c r="E102" s="147" t="s">
        <v>2601</v>
      </c>
      <c r="F102" s="148" t="s">
        <v>2602</v>
      </c>
      <c r="G102" s="149" t="s">
        <v>194</v>
      </c>
      <c r="H102" s="150">
        <v>0.36</v>
      </c>
      <c r="I102" s="151"/>
      <c r="J102" s="152">
        <f t="shared" si="0"/>
        <v>0</v>
      </c>
      <c r="K102" s="148" t="s">
        <v>195</v>
      </c>
      <c r="L102" s="29"/>
      <c r="M102" s="153" t="s">
        <v>3</v>
      </c>
      <c r="N102" s="154" t="s">
        <v>44</v>
      </c>
      <c r="O102" s="49"/>
      <c r="P102" s="155">
        <f t="shared" si="1"/>
        <v>0</v>
      </c>
      <c r="Q102" s="155">
        <v>1.8907700000000001</v>
      </c>
      <c r="R102" s="155">
        <f t="shared" si="2"/>
        <v>0.68067719999999998</v>
      </c>
      <c r="S102" s="155">
        <v>0</v>
      </c>
      <c r="T102" s="156">
        <f t="shared" si="3"/>
        <v>0</v>
      </c>
      <c r="AR102" s="157" t="s">
        <v>196</v>
      </c>
      <c r="AT102" s="157" t="s">
        <v>191</v>
      </c>
      <c r="AU102" s="157" t="s">
        <v>85</v>
      </c>
      <c r="AY102" s="14" t="s">
        <v>189</v>
      </c>
      <c r="BE102" s="158">
        <f t="shared" si="4"/>
        <v>0</v>
      </c>
      <c r="BF102" s="158">
        <f t="shared" si="5"/>
        <v>0</v>
      </c>
      <c r="BG102" s="158">
        <f t="shared" si="6"/>
        <v>0</v>
      </c>
      <c r="BH102" s="158">
        <f t="shared" si="7"/>
        <v>0</v>
      </c>
      <c r="BI102" s="158">
        <f t="shared" si="8"/>
        <v>0</v>
      </c>
      <c r="BJ102" s="14" t="s">
        <v>85</v>
      </c>
      <c r="BK102" s="158">
        <f t="shared" si="9"/>
        <v>0</v>
      </c>
      <c r="BL102" s="14" t="s">
        <v>196</v>
      </c>
      <c r="BM102" s="157" t="s">
        <v>2732</v>
      </c>
    </row>
    <row r="103" spans="2:65" s="11" customFormat="1" ht="22.9" customHeight="1">
      <c r="B103" s="132"/>
      <c r="D103" s="133" t="s">
        <v>71</v>
      </c>
      <c r="E103" s="143" t="s">
        <v>220</v>
      </c>
      <c r="F103" s="143" t="s">
        <v>2604</v>
      </c>
      <c r="I103" s="135"/>
      <c r="J103" s="144">
        <f>BK103</f>
        <v>0</v>
      </c>
      <c r="L103" s="132"/>
      <c r="M103" s="137"/>
      <c r="N103" s="138"/>
      <c r="O103" s="138"/>
      <c r="P103" s="139">
        <f>P104</f>
        <v>0</v>
      </c>
      <c r="Q103" s="138"/>
      <c r="R103" s="139">
        <f>R104</f>
        <v>4.1999999999999996E-4</v>
      </c>
      <c r="S103" s="138"/>
      <c r="T103" s="140">
        <f>T104</f>
        <v>0</v>
      </c>
      <c r="AR103" s="133" t="s">
        <v>79</v>
      </c>
      <c r="AT103" s="141" t="s">
        <v>71</v>
      </c>
      <c r="AU103" s="141" t="s">
        <v>79</v>
      </c>
      <c r="AY103" s="133" t="s">
        <v>189</v>
      </c>
      <c r="BK103" s="142">
        <f>BK104</f>
        <v>0</v>
      </c>
    </row>
    <row r="104" spans="2:65" s="1" customFormat="1" ht="16.5" customHeight="1">
      <c r="B104" s="145"/>
      <c r="C104" s="146" t="s">
        <v>230</v>
      </c>
      <c r="D104" s="146" t="s">
        <v>191</v>
      </c>
      <c r="E104" s="147" t="s">
        <v>2630</v>
      </c>
      <c r="F104" s="148" t="s">
        <v>2631</v>
      </c>
      <c r="G104" s="149" t="s">
        <v>258</v>
      </c>
      <c r="H104" s="150">
        <v>6</v>
      </c>
      <c r="I104" s="151"/>
      <c r="J104" s="152">
        <f>ROUND(I104*H104,2)</f>
        <v>0</v>
      </c>
      <c r="K104" s="148" t="s">
        <v>195</v>
      </c>
      <c r="L104" s="29"/>
      <c r="M104" s="153" t="s">
        <v>3</v>
      </c>
      <c r="N104" s="154" t="s">
        <v>44</v>
      </c>
      <c r="O104" s="49"/>
      <c r="P104" s="155">
        <f>O104*H104</f>
        <v>0</v>
      </c>
      <c r="Q104" s="155">
        <v>6.9999999999999994E-5</v>
      </c>
      <c r="R104" s="155">
        <f>Q104*H104</f>
        <v>4.1999999999999996E-4</v>
      </c>
      <c r="S104" s="155">
        <v>0</v>
      </c>
      <c r="T104" s="156">
        <f>S104*H104</f>
        <v>0</v>
      </c>
      <c r="AR104" s="157" t="s">
        <v>196</v>
      </c>
      <c r="AT104" s="157" t="s">
        <v>191</v>
      </c>
      <c r="AU104" s="157" t="s">
        <v>85</v>
      </c>
      <c r="AY104" s="14" t="s">
        <v>189</v>
      </c>
      <c r="BE104" s="158">
        <f>IF(N104="základní",J104,0)</f>
        <v>0</v>
      </c>
      <c r="BF104" s="158">
        <f>IF(N104="snížená",J104,0)</f>
        <v>0</v>
      </c>
      <c r="BG104" s="158">
        <f>IF(N104="zákl. přenesená",J104,0)</f>
        <v>0</v>
      </c>
      <c r="BH104" s="158">
        <f>IF(N104="sníž. přenesená",J104,0)</f>
        <v>0</v>
      </c>
      <c r="BI104" s="158">
        <f>IF(N104="nulová",J104,0)</f>
        <v>0</v>
      </c>
      <c r="BJ104" s="14" t="s">
        <v>85</v>
      </c>
      <c r="BK104" s="158">
        <f>ROUND(I104*H104,2)</f>
        <v>0</v>
      </c>
      <c r="BL104" s="14" t="s">
        <v>196</v>
      </c>
      <c r="BM104" s="157" t="s">
        <v>2733</v>
      </c>
    </row>
    <row r="105" spans="2:65" s="11" customFormat="1" ht="22.9" customHeight="1">
      <c r="B105" s="132"/>
      <c r="D105" s="133" t="s">
        <v>71</v>
      </c>
      <c r="E105" s="143" t="s">
        <v>668</v>
      </c>
      <c r="F105" s="143" t="s">
        <v>669</v>
      </c>
      <c r="I105" s="135"/>
      <c r="J105" s="144">
        <f>BK105</f>
        <v>0</v>
      </c>
      <c r="L105" s="132"/>
      <c r="M105" s="137"/>
      <c r="N105" s="138"/>
      <c r="O105" s="138"/>
      <c r="P105" s="139">
        <f>P106</f>
        <v>0</v>
      </c>
      <c r="Q105" s="138"/>
      <c r="R105" s="139">
        <f>R106</f>
        <v>0</v>
      </c>
      <c r="S105" s="138"/>
      <c r="T105" s="140">
        <f>T106</f>
        <v>0</v>
      </c>
      <c r="AR105" s="133" t="s">
        <v>79</v>
      </c>
      <c r="AT105" s="141" t="s">
        <v>71</v>
      </c>
      <c r="AU105" s="141" t="s">
        <v>79</v>
      </c>
      <c r="AY105" s="133" t="s">
        <v>189</v>
      </c>
      <c r="BK105" s="142">
        <f>BK106</f>
        <v>0</v>
      </c>
    </row>
    <row r="106" spans="2:65" s="1" customFormat="1" ht="24" customHeight="1">
      <c r="B106" s="145"/>
      <c r="C106" s="146" t="s">
        <v>235</v>
      </c>
      <c r="D106" s="146" t="s">
        <v>191</v>
      </c>
      <c r="E106" s="147" t="s">
        <v>2633</v>
      </c>
      <c r="F106" s="148" t="s">
        <v>2634</v>
      </c>
      <c r="G106" s="149" t="s">
        <v>223</v>
      </c>
      <c r="H106" s="150">
        <v>2.7010000000000001</v>
      </c>
      <c r="I106" s="151"/>
      <c r="J106" s="152">
        <f>ROUND(I106*H106,2)</f>
        <v>0</v>
      </c>
      <c r="K106" s="148" t="s">
        <v>195</v>
      </c>
      <c r="L106" s="29"/>
      <c r="M106" s="153" t="s">
        <v>3</v>
      </c>
      <c r="N106" s="154" t="s">
        <v>44</v>
      </c>
      <c r="O106" s="49"/>
      <c r="P106" s="155">
        <f>O106*H106</f>
        <v>0</v>
      </c>
      <c r="Q106" s="155">
        <v>0</v>
      </c>
      <c r="R106" s="155">
        <f>Q106*H106</f>
        <v>0</v>
      </c>
      <c r="S106" s="155">
        <v>0</v>
      </c>
      <c r="T106" s="156">
        <f>S106*H106</f>
        <v>0</v>
      </c>
      <c r="AR106" s="157" t="s">
        <v>196</v>
      </c>
      <c r="AT106" s="157" t="s">
        <v>191</v>
      </c>
      <c r="AU106" s="157" t="s">
        <v>85</v>
      </c>
      <c r="AY106" s="14" t="s">
        <v>189</v>
      </c>
      <c r="BE106" s="158">
        <f>IF(N106="základní",J106,0)</f>
        <v>0</v>
      </c>
      <c r="BF106" s="158">
        <f>IF(N106="snížená",J106,0)</f>
        <v>0</v>
      </c>
      <c r="BG106" s="158">
        <f>IF(N106="zákl. přenesená",J106,0)</f>
        <v>0</v>
      </c>
      <c r="BH106" s="158">
        <f>IF(N106="sníž. přenesená",J106,0)</f>
        <v>0</v>
      </c>
      <c r="BI106" s="158">
        <f>IF(N106="nulová",J106,0)</f>
        <v>0</v>
      </c>
      <c r="BJ106" s="14" t="s">
        <v>85</v>
      </c>
      <c r="BK106" s="158">
        <f>ROUND(I106*H106,2)</f>
        <v>0</v>
      </c>
      <c r="BL106" s="14" t="s">
        <v>196</v>
      </c>
      <c r="BM106" s="157" t="s">
        <v>2734</v>
      </c>
    </row>
    <row r="107" spans="2:65" s="11" customFormat="1" ht="25.9" customHeight="1">
      <c r="B107" s="132"/>
      <c r="D107" s="133" t="s">
        <v>71</v>
      </c>
      <c r="E107" s="134" t="s">
        <v>255</v>
      </c>
      <c r="F107" s="134" t="s">
        <v>2735</v>
      </c>
      <c r="I107" s="135"/>
      <c r="J107" s="136">
        <f>BK107</f>
        <v>0</v>
      </c>
      <c r="L107" s="132"/>
      <c r="M107" s="137"/>
      <c r="N107" s="138"/>
      <c r="O107" s="138"/>
      <c r="P107" s="139">
        <f>P108</f>
        <v>0</v>
      </c>
      <c r="Q107" s="138"/>
      <c r="R107" s="139">
        <f>R108</f>
        <v>2.8049999999999999E-2</v>
      </c>
      <c r="S107" s="138"/>
      <c r="T107" s="140">
        <f>T108</f>
        <v>0</v>
      </c>
      <c r="AR107" s="133" t="s">
        <v>201</v>
      </c>
      <c r="AT107" s="141" t="s">
        <v>71</v>
      </c>
      <c r="AU107" s="141" t="s">
        <v>72</v>
      </c>
      <c r="AY107" s="133" t="s">
        <v>189</v>
      </c>
      <c r="BK107" s="142">
        <f>BK108</f>
        <v>0</v>
      </c>
    </row>
    <row r="108" spans="2:65" s="11" customFormat="1" ht="22.9" customHeight="1">
      <c r="B108" s="132"/>
      <c r="D108" s="133" t="s">
        <v>71</v>
      </c>
      <c r="E108" s="143" t="s">
        <v>2736</v>
      </c>
      <c r="F108" s="143" t="s">
        <v>2737</v>
      </c>
      <c r="I108" s="135"/>
      <c r="J108" s="144">
        <f>BK108</f>
        <v>0</v>
      </c>
      <c r="L108" s="132"/>
      <c r="M108" s="137"/>
      <c r="N108" s="138"/>
      <c r="O108" s="138"/>
      <c r="P108" s="139">
        <f>SUM(P109:P110)</f>
        <v>0</v>
      </c>
      <c r="Q108" s="138"/>
      <c r="R108" s="139">
        <f>SUM(R109:R110)</f>
        <v>2.8049999999999999E-2</v>
      </c>
      <c r="S108" s="138"/>
      <c r="T108" s="140">
        <f>SUM(T109:T110)</f>
        <v>0</v>
      </c>
      <c r="AR108" s="133" t="s">
        <v>201</v>
      </c>
      <c r="AT108" s="141" t="s">
        <v>71</v>
      </c>
      <c r="AU108" s="141" t="s">
        <v>79</v>
      </c>
      <c r="AY108" s="133" t="s">
        <v>189</v>
      </c>
      <c r="BK108" s="142">
        <f>SUM(BK109:BK110)</f>
        <v>0</v>
      </c>
    </row>
    <row r="109" spans="2:65" s="1" customFormat="1" ht="24" customHeight="1">
      <c r="B109" s="145"/>
      <c r="C109" s="146" t="s">
        <v>1312</v>
      </c>
      <c r="D109" s="146" t="s">
        <v>191</v>
      </c>
      <c r="E109" s="147" t="s">
        <v>2738</v>
      </c>
      <c r="F109" s="148" t="s">
        <v>2739</v>
      </c>
      <c r="G109" s="149" t="s">
        <v>258</v>
      </c>
      <c r="H109" s="150">
        <v>15</v>
      </c>
      <c r="I109" s="151"/>
      <c r="J109" s="152">
        <f>ROUND(I109*H109,2)</f>
        <v>0</v>
      </c>
      <c r="K109" s="148" t="s">
        <v>195</v>
      </c>
      <c r="L109" s="29"/>
      <c r="M109" s="153" t="s">
        <v>3</v>
      </c>
      <c r="N109" s="154" t="s">
        <v>44</v>
      </c>
      <c r="O109" s="49"/>
      <c r="P109" s="155">
        <f>O109*H109</f>
        <v>0</v>
      </c>
      <c r="Q109" s="155">
        <v>0</v>
      </c>
      <c r="R109" s="155">
        <f>Q109*H109</f>
        <v>0</v>
      </c>
      <c r="S109" s="155">
        <v>0</v>
      </c>
      <c r="T109" s="156">
        <f>S109*H109</f>
        <v>0</v>
      </c>
      <c r="AR109" s="157" t="s">
        <v>254</v>
      </c>
      <c r="AT109" s="157" t="s">
        <v>191</v>
      </c>
      <c r="AU109" s="157" t="s">
        <v>85</v>
      </c>
      <c r="AY109" s="14" t="s">
        <v>189</v>
      </c>
      <c r="BE109" s="158">
        <f>IF(N109="základní",J109,0)</f>
        <v>0</v>
      </c>
      <c r="BF109" s="158">
        <f>IF(N109="snížená",J109,0)</f>
        <v>0</v>
      </c>
      <c r="BG109" s="158">
        <f>IF(N109="zákl. přenesená",J109,0)</f>
        <v>0</v>
      </c>
      <c r="BH109" s="158">
        <f>IF(N109="sníž. přenesená",J109,0)</f>
        <v>0</v>
      </c>
      <c r="BI109" s="158">
        <f>IF(N109="nulová",J109,0)</f>
        <v>0</v>
      </c>
      <c r="BJ109" s="14" t="s">
        <v>85</v>
      </c>
      <c r="BK109" s="158">
        <f>ROUND(I109*H109,2)</f>
        <v>0</v>
      </c>
      <c r="BL109" s="14" t="s">
        <v>254</v>
      </c>
      <c r="BM109" s="157" t="s">
        <v>2740</v>
      </c>
    </row>
    <row r="110" spans="2:65" s="1" customFormat="1" ht="16.5" customHeight="1">
      <c r="B110" s="145"/>
      <c r="C110" s="159" t="s">
        <v>243</v>
      </c>
      <c r="D110" s="159" t="s">
        <v>255</v>
      </c>
      <c r="E110" s="160" t="s">
        <v>2741</v>
      </c>
      <c r="F110" s="161" t="s">
        <v>2742</v>
      </c>
      <c r="G110" s="162" t="s">
        <v>258</v>
      </c>
      <c r="H110" s="163">
        <v>15</v>
      </c>
      <c r="I110" s="164"/>
      <c r="J110" s="165">
        <f>ROUND(I110*H110,2)</f>
        <v>0</v>
      </c>
      <c r="K110" s="161" t="s">
        <v>195</v>
      </c>
      <c r="L110" s="166"/>
      <c r="M110" s="175" t="s">
        <v>3</v>
      </c>
      <c r="N110" s="176" t="s">
        <v>44</v>
      </c>
      <c r="O110" s="172"/>
      <c r="P110" s="173">
        <f>O110*H110</f>
        <v>0</v>
      </c>
      <c r="Q110" s="173">
        <v>1.8699999999999999E-3</v>
      </c>
      <c r="R110" s="173">
        <f>Q110*H110</f>
        <v>2.8049999999999999E-2</v>
      </c>
      <c r="S110" s="173">
        <v>0</v>
      </c>
      <c r="T110" s="174">
        <f>S110*H110</f>
        <v>0</v>
      </c>
      <c r="AR110" s="157" t="s">
        <v>712</v>
      </c>
      <c r="AT110" s="157" t="s">
        <v>255</v>
      </c>
      <c r="AU110" s="157" t="s">
        <v>85</v>
      </c>
      <c r="AY110" s="14" t="s">
        <v>189</v>
      </c>
      <c r="BE110" s="158">
        <f>IF(N110="základní",J110,0)</f>
        <v>0</v>
      </c>
      <c r="BF110" s="158">
        <f>IF(N110="snížená",J110,0)</f>
        <v>0</v>
      </c>
      <c r="BG110" s="158">
        <f>IF(N110="zákl. přenesená",J110,0)</f>
        <v>0</v>
      </c>
      <c r="BH110" s="158">
        <f>IF(N110="sníž. přenesená",J110,0)</f>
        <v>0</v>
      </c>
      <c r="BI110" s="158">
        <f>IF(N110="nulová",J110,0)</f>
        <v>0</v>
      </c>
      <c r="BJ110" s="14" t="s">
        <v>85</v>
      </c>
      <c r="BK110" s="158">
        <f>ROUND(I110*H110,2)</f>
        <v>0</v>
      </c>
      <c r="BL110" s="14" t="s">
        <v>712</v>
      </c>
      <c r="BM110" s="157" t="s">
        <v>2743</v>
      </c>
    </row>
    <row r="111" spans="2:65" s="1" customFormat="1" ht="6.95" customHeight="1">
      <c r="B111" s="38"/>
      <c r="C111" s="39"/>
      <c r="D111" s="39"/>
      <c r="E111" s="39"/>
      <c r="F111" s="39"/>
      <c r="G111" s="39"/>
      <c r="H111" s="39"/>
      <c r="I111" s="106"/>
      <c r="J111" s="39"/>
      <c r="K111" s="39"/>
      <c r="L111" s="29"/>
    </row>
  </sheetData>
  <autoFilter ref="C90:K110" xr:uid="{00000000-0009-0000-0000-00000D000000}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29"/>
  <sheetViews>
    <sheetView showGridLines="0" workbookViewId="0">
      <selection activeCell="E36" sqref="E36:J3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9" width="20.1640625" style="87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3" t="s">
        <v>6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126</v>
      </c>
    </row>
    <row r="3" spans="2:46" ht="6.95" customHeight="1">
      <c r="B3" s="15"/>
      <c r="C3" s="16"/>
      <c r="D3" s="16"/>
      <c r="E3" s="16"/>
      <c r="F3" s="16"/>
      <c r="G3" s="16"/>
      <c r="H3" s="16"/>
      <c r="I3" s="88"/>
      <c r="J3" s="16"/>
      <c r="K3" s="16"/>
      <c r="L3" s="17"/>
      <c r="AT3" s="14" t="s">
        <v>79</v>
      </c>
    </row>
    <row r="4" spans="2:46" ht="24.95" customHeight="1">
      <c r="B4" s="17"/>
      <c r="D4" s="18" t="s">
        <v>136</v>
      </c>
      <c r="L4" s="17"/>
      <c r="M4" s="89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17</v>
      </c>
      <c r="L6" s="17"/>
    </row>
    <row r="7" spans="2:46" ht="16.5" customHeight="1">
      <c r="B7" s="17"/>
      <c r="E7" s="299" t="str">
        <f>'Rekapitulace stavby'!K6</f>
        <v>Sociální bydlení v ul. Mlýnská, Bystřice pod Hostýnem</v>
      </c>
      <c r="F7" s="300"/>
      <c r="G7" s="300"/>
      <c r="H7" s="300"/>
      <c r="L7" s="17"/>
    </row>
    <row r="8" spans="2:46" ht="12" customHeight="1">
      <c r="B8" s="17"/>
      <c r="D8" s="24" t="s">
        <v>137</v>
      </c>
      <c r="L8" s="17"/>
    </row>
    <row r="9" spans="2:46" s="1" customFormat="1" ht="16.5" customHeight="1">
      <c r="B9" s="29"/>
      <c r="E9" s="299" t="s">
        <v>2397</v>
      </c>
      <c r="F9" s="298"/>
      <c r="G9" s="298"/>
      <c r="H9" s="298"/>
      <c r="I9" s="90"/>
      <c r="L9" s="29"/>
    </row>
    <row r="10" spans="2:46" s="1" customFormat="1" ht="12" customHeight="1">
      <c r="B10" s="29"/>
      <c r="D10" s="24" t="s">
        <v>139</v>
      </c>
      <c r="I10" s="90"/>
      <c r="L10" s="29"/>
    </row>
    <row r="11" spans="2:46" s="1" customFormat="1" ht="36.950000000000003" customHeight="1">
      <c r="B11" s="29"/>
      <c r="E11" s="271" t="s">
        <v>2744</v>
      </c>
      <c r="F11" s="298"/>
      <c r="G11" s="298"/>
      <c r="H11" s="298"/>
      <c r="I11" s="90"/>
      <c r="L11" s="29"/>
    </row>
    <row r="12" spans="2:46" s="1" customFormat="1">
      <c r="B12" s="29"/>
      <c r="I12" s="90"/>
      <c r="L12" s="29"/>
    </row>
    <row r="13" spans="2:46" s="1" customFormat="1" ht="12" customHeight="1">
      <c r="B13" s="29"/>
      <c r="D13" s="24" t="s">
        <v>18</v>
      </c>
      <c r="F13" s="22" t="s">
        <v>3</v>
      </c>
      <c r="I13" s="91" t="s">
        <v>19</v>
      </c>
      <c r="J13" s="22" t="s">
        <v>3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91" t="s">
        <v>22</v>
      </c>
      <c r="J14" s="46">
        <f>'Rekapitulace stavby'!AN8</f>
        <v>0</v>
      </c>
      <c r="L14" s="29"/>
    </row>
    <row r="15" spans="2:46" s="1" customFormat="1" ht="10.9" customHeight="1">
      <c r="B15" s="29"/>
      <c r="I15" s="90"/>
      <c r="L15" s="29"/>
    </row>
    <row r="16" spans="2:46" s="1" customFormat="1" ht="12" customHeight="1">
      <c r="B16" s="29"/>
      <c r="D16" s="24" t="s">
        <v>23</v>
      </c>
      <c r="I16" s="91" t="s">
        <v>24</v>
      </c>
      <c r="J16" s="22" t="s">
        <v>25</v>
      </c>
      <c r="L16" s="29"/>
    </row>
    <row r="17" spans="2:12" s="1" customFormat="1" ht="18" customHeight="1">
      <c r="B17" s="29"/>
      <c r="E17" s="22" t="s">
        <v>26</v>
      </c>
      <c r="I17" s="91" t="s">
        <v>27</v>
      </c>
      <c r="J17" s="22" t="s">
        <v>3</v>
      </c>
      <c r="L17" s="29"/>
    </row>
    <row r="18" spans="2:12" s="1" customFormat="1" ht="6.95" customHeight="1">
      <c r="B18" s="29"/>
      <c r="I18" s="90"/>
      <c r="L18" s="29"/>
    </row>
    <row r="19" spans="2:12" s="1" customFormat="1" ht="12" customHeight="1">
      <c r="B19" s="29"/>
      <c r="D19" s="24" t="s">
        <v>28</v>
      </c>
      <c r="I19" s="91" t="s">
        <v>24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301" t="str">
        <f>'Rekapitulace stavby'!E14</f>
        <v>Vyplň údaj</v>
      </c>
      <c r="F20" s="274"/>
      <c r="G20" s="274"/>
      <c r="H20" s="274"/>
      <c r="I20" s="91" t="s">
        <v>27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I21" s="90"/>
      <c r="L21" s="29"/>
    </row>
    <row r="22" spans="2:12" s="1" customFormat="1" ht="12" customHeight="1">
      <c r="B22" s="29"/>
      <c r="D22" s="24" t="s">
        <v>30</v>
      </c>
      <c r="I22" s="91" t="s">
        <v>24</v>
      </c>
      <c r="J22" s="22" t="s">
        <v>31</v>
      </c>
      <c r="L22" s="29"/>
    </row>
    <row r="23" spans="2:12" s="1" customFormat="1" ht="18" customHeight="1">
      <c r="B23" s="29"/>
      <c r="E23" s="22" t="s">
        <v>32</v>
      </c>
      <c r="I23" s="91" t="s">
        <v>27</v>
      </c>
      <c r="J23" s="22" t="s">
        <v>3</v>
      </c>
      <c r="L23" s="29"/>
    </row>
    <row r="24" spans="2:12" s="1" customFormat="1" ht="6.95" customHeight="1">
      <c r="B24" s="29"/>
      <c r="I24" s="90"/>
      <c r="L24" s="29"/>
    </row>
    <row r="25" spans="2:12" s="1" customFormat="1" ht="12" customHeight="1">
      <c r="B25" s="29"/>
      <c r="D25" s="24" t="s">
        <v>34</v>
      </c>
      <c r="I25" s="91" t="s">
        <v>24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91" t="s">
        <v>27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I27" s="90"/>
      <c r="L27" s="29"/>
    </row>
    <row r="28" spans="2:12" s="1" customFormat="1" ht="12" customHeight="1">
      <c r="B28" s="29"/>
      <c r="D28" s="24" t="s">
        <v>36</v>
      </c>
      <c r="I28" s="90"/>
      <c r="L28" s="29"/>
    </row>
    <row r="29" spans="2:12" s="7" customFormat="1" ht="51" customHeight="1">
      <c r="B29" s="92"/>
      <c r="E29" s="278" t="s">
        <v>37</v>
      </c>
      <c r="F29" s="278"/>
      <c r="G29" s="278"/>
      <c r="H29" s="278"/>
      <c r="I29" s="93"/>
      <c r="L29" s="92"/>
    </row>
    <row r="30" spans="2:12" s="1" customFormat="1" ht="6.95" customHeight="1">
      <c r="B30" s="29"/>
      <c r="I30" s="90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94"/>
      <c r="J31" s="47"/>
      <c r="K31" s="47"/>
      <c r="L31" s="29"/>
    </row>
    <row r="32" spans="2:12" s="1" customFormat="1" ht="25.35" customHeight="1">
      <c r="B32" s="29"/>
      <c r="D32" s="95" t="s">
        <v>38</v>
      </c>
      <c r="I32" s="90"/>
      <c r="J32" s="60">
        <f>ROUND(J92,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94"/>
      <c r="J33" s="47"/>
      <c r="K33" s="47"/>
      <c r="L33" s="29"/>
    </row>
    <row r="34" spans="2:12" s="1" customFormat="1" ht="14.45" customHeight="1">
      <c r="B34" s="29"/>
      <c r="F34" s="32" t="s">
        <v>40</v>
      </c>
      <c r="I34" s="96" t="s">
        <v>39</v>
      </c>
      <c r="J34" s="32" t="s">
        <v>41</v>
      </c>
      <c r="L34" s="29"/>
    </row>
    <row r="35" spans="2:12" s="1" customFormat="1" ht="14.45" customHeight="1">
      <c r="B35" s="29"/>
      <c r="D35" s="314" t="s">
        <v>42</v>
      </c>
      <c r="E35" s="24" t="s">
        <v>43</v>
      </c>
      <c r="F35" s="255"/>
      <c r="I35" s="98">
        <v>0.21</v>
      </c>
      <c r="J35" s="255"/>
      <c r="L35" s="29"/>
    </row>
    <row r="36" spans="2:12" s="1" customFormat="1" ht="14.45" customHeight="1">
      <c r="B36" s="29"/>
      <c r="E36" s="310" t="s">
        <v>44</v>
      </c>
      <c r="F36" s="311">
        <f>ROUND((SUM(BF92:BF128)),  2)</f>
        <v>0</v>
      </c>
      <c r="G36" s="312"/>
      <c r="H36" s="312"/>
      <c r="I36" s="313">
        <v>0.15</v>
      </c>
      <c r="J36" s="311">
        <f>ROUND(((SUM(BF92:BF128))*I36),  2)</f>
        <v>0</v>
      </c>
      <c r="L36" s="29"/>
    </row>
    <row r="37" spans="2:12" s="1" customFormat="1" ht="14.45" hidden="1" customHeight="1">
      <c r="B37" s="29"/>
      <c r="E37" s="24" t="s">
        <v>45</v>
      </c>
      <c r="F37" s="97">
        <f>ROUND((SUM(BG92:BG128)),  2)</f>
        <v>0</v>
      </c>
      <c r="I37" s="98">
        <v>0.21</v>
      </c>
      <c r="J37" s="97">
        <f>0</f>
        <v>0</v>
      </c>
      <c r="L37" s="29"/>
    </row>
    <row r="38" spans="2:12" s="1" customFormat="1" ht="14.45" hidden="1" customHeight="1">
      <c r="B38" s="29"/>
      <c r="E38" s="24" t="s">
        <v>46</v>
      </c>
      <c r="F38" s="97">
        <f>ROUND((SUM(BH92:BH128)),  2)</f>
        <v>0</v>
      </c>
      <c r="I38" s="98">
        <v>0.15</v>
      </c>
      <c r="J38" s="97">
        <f>0</f>
        <v>0</v>
      </c>
      <c r="L38" s="29"/>
    </row>
    <row r="39" spans="2:12" s="1" customFormat="1" ht="14.45" hidden="1" customHeight="1">
      <c r="B39" s="29"/>
      <c r="E39" s="24" t="s">
        <v>47</v>
      </c>
      <c r="F39" s="97">
        <f>ROUND((SUM(BI92:BI128)),  2)</f>
        <v>0</v>
      </c>
      <c r="I39" s="98">
        <v>0</v>
      </c>
      <c r="J39" s="97">
        <f>0</f>
        <v>0</v>
      </c>
      <c r="L39" s="29"/>
    </row>
    <row r="40" spans="2:12" s="1" customFormat="1" ht="6.95" customHeight="1">
      <c r="B40" s="29"/>
      <c r="I40" s="90"/>
      <c r="L40" s="29"/>
    </row>
    <row r="41" spans="2:12" s="1" customFormat="1" ht="25.35" customHeight="1">
      <c r="B41" s="29"/>
      <c r="C41" s="99"/>
      <c r="D41" s="100" t="s">
        <v>48</v>
      </c>
      <c r="E41" s="51"/>
      <c r="F41" s="51"/>
      <c r="G41" s="101" t="s">
        <v>49</v>
      </c>
      <c r="H41" s="102" t="s">
        <v>50</v>
      </c>
      <c r="I41" s="103"/>
      <c r="J41" s="104">
        <f>SUM(J32:J39)</f>
        <v>0</v>
      </c>
      <c r="K41" s="105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106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107"/>
      <c r="J46" s="41"/>
      <c r="K46" s="41"/>
      <c r="L46" s="29"/>
    </row>
    <row r="47" spans="2:12" s="1" customFormat="1" ht="24.95" customHeight="1">
      <c r="B47" s="29"/>
      <c r="C47" s="18" t="s">
        <v>141</v>
      </c>
      <c r="I47" s="90"/>
      <c r="L47" s="29"/>
    </row>
    <row r="48" spans="2:12" s="1" customFormat="1" ht="6.95" customHeight="1">
      <c r="B48" s="29"/>
      <c r="I48" s="90"/>
      <c r="L48" s="29"/>
    </row>
    <row r="49" spans="2:47" s="1" customFormat="1" ht="12" customHeight="1">
      <c r="B49" s="29"/>
      <c r="C49" s="24" t="s">
        <v>17</v>
      </c>
      <c r="I49" s="90"/>
      <c r="L49" s="29"/>
    </row>
    <row r="50" spans="2:47" s="1" customFormat="1" ht="16.5" customHeight="1">
      <c r="B50" s="29"/>
      <c r="E50" s="299" t="str">
        <f>E7</f>
        <v>Sociální bydlení v ul. Mlýnská, Bystřice pod Hostýnem</v>
      </c>
      <c r="F50" s="300"/>
      <c r="G50" s="300"/>
      <c r="H50" s="300"/>
      <c r="I50" s="90"/>
      <c r="L50" s="29"/>
    </row>
    <row r="51" spans="2:47" ht="12" customHeight="1">
      <c r="B51" s="17"/>
      <c r="C51" s="24" t="s">
        <v>137</v>
      </c>
      <c r="L51" s="17"/>
    </row>
    <row r="52" spans="2:47" s="1" customFormat="1" ht="16.5" customHeight="1">
      <c r="B52" s="29"/>
      <c r="E52" s="299" t="s">
        <v>2397</v>
      </c>
      <c r="F52" s="298"/>
      <c r="G52" s="298"/>
      <c r="H52" s="298"/>
      <c r="I52" s="90"/>
      <c r="L52" s="29"/>
    </row>
    <row r="53" spans="2:47" s="1" customFormat="1" ht="12" customHeight="1">
      <c r="B53" s="29"/>
      <c r="C53" s="24" t="s">
        <v>139</v>
      </c>
      <c r="I53" s="90"/>
      <c r="L53" s="29"/>
    </row>
    <row r="54" spans="2:47" s="1" customFormat="1" ht="16.5" customHeight="1">
      <c r="B54" s="29"/>
      <c r="E54" s="271" t="str">
        <f>E11</f>
        <v>SO02 - 05 - IO 04 - Přípojka plynu</v>
      </c>
      <c r="F54" s="298"/>
      <c r="G54" s="298"/>
      <c r="H54" s="298"/>
      <c r="I54" s="90"/>
      <c r="L54" s="29"/>
    </row>
    <row r="55" spans="2:47" s="1" customFormat="1" ht="6.95" customHeight="1">
      <c r="B55" s="29"/>
      <c r="I55" s="90"/>
      <c r="L55" s="29"/>
    </row>
    <row r="56" spans="2:47" s="1" customFormat="1" ht="12" customHeight="1">
      <c r="B56" s="29"/>
      <c r="C56" s="24" t="s">
        <v>20</v>
      </c>
      <c r="F56" s="22" t="str">
        <f>F14</f>
        <v>Bystřice pod Hostýnem</v>
      </c>
      <c r="I56" s="91" t="s">
        <v>22</v>
      </c>
      <c r="J56" s="46">
        <f>IF(J14="","",J14)</f>
        <v>0</v>
      </c>
      <c r="L56" s="29"/>
    </row>
    <row r="57" spans="2:47" s="1" customFormat="1" ht="6.95" customHeight="1">
      <c r="B57" s="29"/>
      <c r="I57" s="90"/>
      <c r="L57" s="29"/>
    </row>
    <row r="58" spans="2:47" s="1" customFormat="1" ht="15.2" customHeight="1">
      <c r="B58" s="29"/>
      <c r="C58" s="24" t="s">
        <v>23</v>
      </c>
      <c r="F58" s="22" t="str">
        <f>E17</f>
        <v>Město Bystřice pod Hostýnem, Masarykovo nám. 137</v>
      </c>
      <c r="I58" s="91" t="s">
        <v>30</v>
      </c>
      <c r="J58" s="27" t="str">
        <f>E23</f>
        <v>dnprojekce s.r.o.</v>
      </c>
      <c r="L58" s="29"/>
    </row>
    <row r="59" spans="2:47" s="1" customFormat="1" ht="15.2" customHeight="1">
      <c r="B59" s="29"/>
      <c r="C59" s="24" t="s">
        <v>28</v>
      </c>
      <c r="F59" s="22" t="str">
        <f>IF(E20="","",E20)</f>
        <v>Vyplň údaj</v>
      </c>
      <c r="I59" s="91" t="s">
        <v>34</v>
      </c>
      <c r="J59" s="27" t="str">
        <f>E26</f>
        <v xml:space="preserve"> </v>
      </c>
      <c r="L59" s="29"/>
    </row>
    <row r="60" spans="2:47" s="1" customFormat="1" ht="10.35" customHeight="1">
      <c r="B60" s="29"/>
      <c r="I60" s="90"/>
      <c r="L60" s="29"/>
    </row>
    <row r="61" spans="2:47" s="1" customFormat="1" ht="29.25" customHeight="1">
      <c r="B61" s="29"/>
      <c r="C61" s="108" t="s">
        <v>142</v>
      </c>
      <c r="D61" s="99"/>
      <c r="E61" s="99"/>
      <c r="F61" s="99"/>
      <c r="G61" s="99"/>
      <c r="H61" s="99"/>
      <c r="I61" s="109"/>
      <c r="J61" s="110" t="s">
        <v>143</v>
      </c>
      <c r="K61" s="99"/>
      <c r="L61" s="29"/>
    </row>
    <row r="62" spans="2:47" s="1" customFormat="1" ht="10.35" customHeight="1">
      <c r="B62" s="29"/>
      <c r="I62" s="90"/>
      <c r="L62" s="29"/>
    </row>
    <row r="63" spans="2:47" s="1" customFormat="1" ht="22.9" customHeight="1">
      <c r="B63" s="29"/>
      <c r="C63" s="111" t="s">
        <v>70</v>
      </c>
      <c r="I63" s="90"/>
      <c r="J63" s="60">
        <f>J92</f>
        <v>0</v>
      </c>
      <c r="L63" s="29"/>
      <c r="AU63" s="14" t="s">
        <v>144</v>
      </c>
    </row>
    <row r="64" spans="2:47" s="8" customFormat="1" ht="24.95" customHeight="1">
      <c r="B64" s="112"/>
      <c r="D64" s="113" t="s">
        <v>145</v>
      </c>
      <c r="E64" s="114"/>
      <c r="F64" s="114"/>
      <c r="G64" s="114"/>
      <c r="H64" s="114"/>
      <c r="I64" s="115"/>
      <c r="J64" s="116">
        <f>J93</f>
        <v>0</v>
      </c>
      <c r="L64" s="112"/>
    </row>
    <row r="65" spans="2:12" s="9" customFormat="1" ht="19.899999999999999" customHeight="1">
      <c r="B65" s="117"/>
      <c r="D65" s="118" t="s">
        <v>146</v>
      </c>
      <c r="E65" s="119"/>
      <c r="F65" s="119"/>
      <c r="G65" s="119"/>
      <c r="H65" s="119"/>
      <c r="I65" s="120"/>
      <c r="J65" s="121">
        <f>J94</f>
        <v>0</v>
      </c>
      <c r="L65" s="117"/>
    </row>
    <row r="66" spans="2:12" s="9" customFormat="1" ht="19.899999999999999" customHeight="1">
      <c r="B66" s="117"/>
      <c r="D66" s="118" t="s">
        <v>2578</v>
      </c>
      <c r="E66" s="119"/>
      <c r="F66" s="119"/>
      <c r="G66" s="119"/>
      <c r="H66" s="119"/>
      <c r="I66" s="120"/>
      <c r="J66" s="121">
        <f>J106</f>
        <v>0</v>
      </c>
      <c r="L66" s="117"/>
    </row>
    <row r="67" spans="2:12" s="9" customFormat="1" ht="19.899999999999999" customHeight="1">
      <c r="B67" s="117"/>
      <c r="D67" s="118" t="s">
        <v>157</v>
      </c>
      <c r="E67" s="119"/>
      <c r="F67" s="119"/>
      <c r="G67" s="119"/>
      <c r="H67" s="119"/>
      <c r="I67" s="120"/>
      <c r="J67" s="121">
        <f>J117</f>
        <v>0</v>
      </c>
      <c r="L67" s="117"/>
    </row>
    <row r="68" spans="2:12" s="8" customFormat="1" ht="24.95" customHeight="1">
      <c r="B68" s="112"/>
      <c r="D68" s="113" t="s">
        <v>158</v>
      </c>
      <c r="E68" s="114"/>
      <c r="F68" s="114"/>
      <c r="G68" s="114"/>
      <c r="H68" s="114"/>
      <c r="I68" s="115"/>
      <c r="J68" s="116">
        <f>J119</f>
        <v>0</v>
      </c>
      <c r="L68" s="112"/>
    </row>
    <row r="69" spans="2:12" s="9" customFormat="1" ht="19.899999999999999" customHeight="1">
      <c r="B69" s="117"/>
      <c r="D69" s="118" t="s">
        <v>2347</v>
      </c>
      <c r="E69" s="119"/>
      <c r="F69" s="119"/>
      <c r="G69" s="119"/>
      <c r="H69" s="119"/>
      <c r="I69" s="120"/>
      <c r="J69" s="121">
        <f>J120</f>
        <v>0</v>
      </c>
      <c r="L69" s="117"/>
    </row>
    <row r="70" spans="2:12" s="9" customFormat="1" ht="19.899999999999999" customHeight="1">
      <c r="B70" s="117"/>
      <c r="D70" s="118" t="s">
        <v>2135</v>
      </c>
      <c r="E70" s="119"/>
      <c r="F70" s="119"/>
      <c r="G70" s="119"/>
      <c r="H70" s="119"/>
      <c r="I70" s="120"/>
      <c r="J70" s="121">
        <f>J126</f>
        <v>0</v>
      </c>
      <c r="L70" s="117"/>
    </row>
    <row r="71" spans="2:12" s="1" customFormat="1" ht="21.75" customHeight="1">
      <c r="B71" s="29"/>
      <c r="I71" s="90"/>
      <c r="L71" s="29"/>
    </row>
    <row r="72" spans="2:12" s="1" customFormat="1" ht="6.95" customHeight="1">
      <c r="B72" s="38"/>
      <c r="C72" s="39"/>
      <c r="D72" s="39"/>
      <c r="E72" s="39"/>
      <c r="F72" s="39"/>
      <c r="G72" s="39"/>
      <c r="H72" s="39"/>
      <c r="I72" s="106"/>
      <c r="J72" s="39"/>
      <c r="K72" s="39"/>
      <c r="L72" s="29"/>
    </row>
    <row r="76" spans="2:12" s="1" customFormat="1" ht="6.95" customHeight="1">
      <c r="B76" s="40"/>
      <c r="C76" s="41"/>
      <c r="D76" s="41"/>
      <c r="E76" s="41"/>
      <c r="F76" s="41"/>
      <c r="G76" s="41"/>
      <c r="H76" s="41"/>
      <c r="I76" s="107"/>
      <c r="J76" s="41"/>
      <c r="K76" s="41"/>
      <c r="L76" s="29"/>
    </row>
    <row r="77" spans="2:12" s="1" customFormat="1" ht="24.95" customHeight="1">
      <c r="B77" s="29"/>
      <c r="C77" s="18" t="s">
        <v>174</v>
      </c>
      <c r="I77" s="90"/>
      <c r="L77" s="29"/>
    </row>
    <row r="78" spans="2:12" s="1" customFormat="1" ht="6.95" customHeight="1">
      <c r="B78" s="29"/>
      <c r="I78" s="90"/>
      <c r="L78" s="29"/>
    </row>
    <row r="79" spans="2:12" s="1" customFormat="1" ht="12" customHeight="1">
      <c r="B79" s="29"/>
      <c r="C79" s="24" t="s">
        <v>17</v>
      </c>
      <c r="I79" s="90"/>
      <c r="L79" s="29"/>
    </row>
    <row r="80" spans="2:12" s="1" customFormat="1" ht="16.5" customHeight="1">
      <c r="B80" s="29"/>
      <c r="E80" s="299" t="str">
        <f>E7</f>
        <v>Sociální bydlení v ul. Mlýnská, Bystřice pod Hostýnem</v>
      </c>
      <c r="F80" s="300"/>
      <c r="G80" s="300"/>
      <c r="H80" s="300"/>
      <c r="I80" s="90"/>
      <c r="L80" s="29"/>
    </row>
    <row r="81" spans="2:65" ht="12" customHeight="1">
      <c r="B81" s="17"/>
      <c r="C81" s="24" t="s">
        <v>137</v>
      </c>
      <c r="L81" s="17"/>
    </row>
    <row r="82" spans="2:65" s="1" customFormat="1" ht="16.5" customHeight="1">
      <c r="B82" s="29"/>
      <c r="E82" s="299" t="s">
        <v>2397</v>
      </c>
      <c r="F82" s="298"/>
      <c r="G82" s="298"/>
      <c r="H82" s="298"/>
      <c r="I82" s="90"/>
      <c r="L82" s="29"/>
    </row>
    <row r="83" spans="2:65" s="1" customFormat="1" ht="12" customHeight="1">
      <c r="B83" s="29"/>
      <c r="C83" s="24" t="s">
        <v>139</v>
      </c>
      <c r="I83" s="90"/>
      <c r="L83" s="29"/>
    </row>
    <row r="84" spans="2:65" s="1" customFormat="1" ht="16.5" customHeight="1">
      <c r="B84" s="29"/>
      <c r="E84" s="271" t="str">
        <f>E11</f>
        <v>SO02 - 05 - IO 04 - Přípojka plynu</v>
      </c>
      <c r="F84" s="298"/>
      <c r="G84" s="298"/>
      <c r="H84" s="298"/>
      <c r="I84" s="90"/>
      <c r="L84" s="29"/>
    </row>
    <row r="85" spans="2:65" s="1" customFormat="1" ht="6.95" customHeight="1">
      <c r="B85" s="29"/>
      <c r="I85" s="90"/>
      <c r="L85" s="29"/>
    </row>
    <row r="86" spans="2:65" s="1" customFormat="1" ht="12" customHeight="1">
      <c r="B86" s="29"/>
      <c r="C86" s="24" t="s">
        <v>20</v>
      </c>
      <c r="F86" s="22" t="str">
        <f>F14</f>
        <v>Bystřice pod Hostýnem</v>
      </c>
      <c r="I86" s="91" t="s">
        <v>22</v>
      </c>
      <c r="J86" s="46">
        <f>IF(J14="","",J14)</f>
        <v>0</v>
      </c>
      <c r="L86" s="29"/>
    </row>
    <row r="87" spans="2:65" s="1" customFormat="1" ht="6.95" customHeight="1">
      <c r="B87" s="29"/>
      <c r="I87" s="90"/>
      <c r="L87" s="29"/>
    </row>
    <row r="88" spans="2:65" s="1" customFormat="1" ht="15.2" customHeight="1">
      <c r="B88" s="29"/>
      <c r="C88" s="24" t="s">
        <v>23</v>
      </c>
      <c r="F88" s="22" t="str">
        <f>E17</f>
        <v>Město Bystřice pod Hostýnem, Masarykovo nám. 137</v>
      </c>
      <c r="I88" s="91" t="s">
        <v>30</v>
      </c>
      <c r="J88" s="27" t="str">
        <f>E23</f>
        <v>dnprojekce s.r.o.</v>
      </c>
      <c r="L88" s="29"/>
    </row>
    <row r="89" spans="2:65" s="1" customFormat="1" ht="15.2" customHeight="1">
      <c r="B89" s="29"/>
      <c r="C89" s="24" t="s">
        <v>28</v>
      </c>
      <c r="F89" s="22" t="str">
        <f>IF(E20="","",E20)</f>
        <v>Vyplň údaj</v>
      </c>
      <c r="I89" s="91" t="s">
        <v>34</v>
      </c>
      <c r="J89" s="27" t="str">
        <f>E26</f>
        <v xml:space="preserve"> </v>
      </c>
      <c r="L89" s="29"/>
    </row>
    <row r="90" spans="2:65" s="1" customFormat="1" ht="10.35" customHeight="1">
      <c r="B90" s="29"/>
      <c r="I90" s="90"/>
      <c r="L90" s="29"/>
    </row>
    <row r="91" spans="2:65" s="10" customFormat="1" ht="29.25" customHeight="1">
      <c r="B91" s="122"/>
      <c r="C91" s="123" t="s">
        <v>175</v>
      </c>
      <c r="D91" s="124" t="s">
        <v>57</v>
      </c>
      <c r="E91" s="124" t="s">
        <v>53</v>
      </c>
      <c r="F91" s="124" t="s">
        <v>54</v>
      </c>
      <c r="G91" s="124" t="s">
        <v>176</v>
      </c>
      <c r="H91" s="124" t="s">
        <v>177</v>
      </c>
      <c r="I91" s="125" t="s">
        <v>178</v>
      </c>
      <c r="J91" s="126" t="s">
        <v>143</v>
      </c>
      <c r="K91" s="127" t="s">
        <v>179</v>
      </c>
      <c r="L91" s="122"/>
      <c r="M91" s="53" t="s">
        <v>3</v>
      </c>
      <c r="N91" s="54" t="s">
        <v>42</v>
      </c>
      <c r="O91" s="54" t="s">
        <v>180</v>
      </c>
      <c r="P91" s="54" t="s">
        <v>181</v>
      </c>
      <c r="Q91" s="54" t="s">
        <v>182</v>
      </c>
      <c r="R91" s="54" t="s">
        <v>183</v>
      </c>
      <c r="S91" s="54" t="s">
        <v>184</v>
      </c>
      <c r="T91" s="55" t="s">
        <v>185</v>
      </c>
    </row>
    <row r="92" spans="2:65" s="1" customFormat="1" ht="22.9" customHeight="1">
      <c r="B92" s="29"/>
      <c r="C92" s="58" t="s">
        <v>186</v>
      </c>
      <c r="I92" s="90"/>
      <c r="J92" s="128">
        <f>BK92</f>
        <v>0</v>
      </c>
      <c r="L92" s="29"/>
      <c r="M92" s="56"/>
      <c r="N92" s="47"/>
      <c r="O92" s="47"/>
      <c r="P92" s="129">
        <f>P93+P119</f>
        <v>0</v>
      </c>
      <c r="Q92" s="47"/>
      <c r="R92" s="129">
        <f>R93+R119</f>
        <v>38.393327000000006</v>
      </c>
      <c r="S92" s="47"/>
      <c r="T92" s="130">
        <f>T93+T119</f>
        <v>0</v>
      </c>
      <c r="AT92" s="14" t="s">
        <v>71</v>
      </c>
      <c r="AU92" s="14" t="s">
        <v>144</v>
      </c>
      <c r="BK92" s="131">
        <f>BK93+BK119</f>
        <v>0</v>
      </c>
    </row>
    <row r="93" spans="2:65" s="11" customFormat="1" ht="25.9" customHeight="1">
      <c r="B93" s="132"/>
      <c r="D93" s="133" t="s">
        <v>71</v>
      </c>
      <c r="E93" s="134" t="s">
        <v>187</v>
      </c>
      <c r="F93" s="134" t="s">
        <v>188</v>
      </c>
      <c r="I93" s="135"/>
      <c r="J93" s="136">
        <f>BK93</f>
        <v>0</v>
      </c>
      <c r="L93" s="132"/>
      <c r="M93" s="137"/>
      <c r="N93" s="138"/>
      <c r="O93" s="138"/>
      <c r="P93" s="139">
        <f>P94+P106+P117</f>
        <v>0</v>
      </c>
      <c r="Q93" s="138"/>
      <c r="R93" s="139">
        <f>R94+R106+R117</f>
        <v>38.276027000000006</v>
      </c>
      <c r="S93" s="138"/>
      <c r="T93" s="140">
        <f>T94+T106+T117</f>
        <v>0</v>
      </c>
      <c r="AR93" s="133" t="s">
        <v>79</v>
      </c>
      <c r="AT93" s="141" t="s">
        <v>71</v>
      </c>
      <c r="AU93" s="141" t="s">
        <v>72</v>
      </c>
      <c r="AY93" s="133" t="s">
        <v>189</v>
      </c>
      <c r="BK93" s="142">
        <f>BK94+BK106+BK117</f>
        <v>0</v>
      </c>
    </row>
    <row r="94" spans="2:65" s="11" customFormat="1" ht="22.9" customHeight="1">
      <c r="B94" s="132"/>
      <c r="D94" s="133" t="s">
        <v>71</v>
      </c>
      <c r="E94" s="143" t="s">
        <v>79</v>
      </c>
      <c r="F94" s="143" t="s">
        <v>190</v>
      </c>
      <c r="I94" s="135"/>
      <c r="J94" s="144">
        <f>BK94</f>
        <v>0</v>
      </c>
      <c r="L94" s="132"/>
      <c r="M94" s="137"/>
      <c r="N94" s="138"/>
      <c r="O94" s="138"/>
      <c r="P94" s="139">
        <f>SUM(P95:P105)</f>
        <v>0</v>
      </c>
      <c r="Q94" s="138"/>
      <c r="R94" s="139">
        <f>SUM(R95:R105)</f>
        <v>38.253927000000004</v>
      </c>
      <c r="S94" s="138"/>
      <c r="T94" s="140">
        <f>SUM(T95:T105)</f>
        <v>0</v>
      </c>
      <c r="AR94" s="133" t="s">
        <v>79</v>
      </c>
      <c r="AT94" s="141" t="s">
        <v>71</v>
      </c>
      <c r="AU94" s="141" t="s">
        <v>79</v>
      </c>
      <c r="AY94" s="133" t="s">
        <v>189</v>
      </c>
      <c r="BK94" s="142">
        <f>SUM(BK95:BK105)</f>
        <v>0</v>
      </c>
    </row>
    <row r="95" spans="2:65" s="1" customFormat="1" ht="24" customHeight="1">
      <c r="B95" s="145"/>
      <c r="C95" s="146" t="s">
        <v>79</v>
      </c>
      <c r="D95" s="146" t="s">
        <v>191</v>
      </c>
      <c r="E95" s="147" t="s">
        <v>205</v>
      </c>
      <c r="F95" s="148" t="s">
        <v>206</v>
      </c>
      <c r="G95" s="149" t="s">
        <v>194</v>
      </c>
      <c r="H95" s="150">
        <v>48</v>
      </c>
      <c r="I95" s="151"/>
      <c r="J95" s="152">
        <f t="shared" ref="J95:J105" si="0">ROUND(I95*H95,2)</f>
        <v>0</v>
      </c>
      <c r="K95" s="148" t="s">
        <v>195</v>
      </c>
      <c r="L95" s="29"/>
      <c r="M95" s="153" t="s">
        <v>3</v>
      </c>
      <c r="N95" s="154" t="s">
        <v>44</v>
      </c>
      <c r="O95" s="49"/>
      <c r="P95" s="155">
        <f t="shared" ref="P95:P105" si="1">O95*H95</f>
        <v>0</v>
      </c>
      <c r="Q95" s="155">
        <v>0</v>
      </c>
      <c r="R95" s="155">
        <f t="shared" ref="R95:R105" si="2">Q95*H95</f>
        <v>0</v>
      </c>
      <c r="S95" s="155">
        <v>0</v>
      </c>
      <c r="T95" s="156">
        <f t="shared" ref="T95:T105" si="3">S95*H95</f>
        <v>0</v>
      </c>
      <c r="AR95" s="157" t="s">
        <v>196</v>
      </c>
      <c r="AT95" s="157" t="s">
        <v>191</v>
      </c>
      <c r="AU95" s="157" t="s">
        <v>85</v>
      </c>
      <c r="AY95" s="14" t="s">
        <v>189</v>
      </c>
      <c r="BE95" s="158">
        <f t="shared" ref="BE95:BE105" si="4">IF(N95="základní",J95,0)</f>
        <v>0</v>
      </c>
      <c r="BF95" s="158">
        <f t="shared" ref="BF95:BF105" si="5">IF(N95="snížená",J95,0)</f>
        <v>0</v>
      </c>
      <c r="BG95" s="158">
        <f t="shared" ref="BG95:BG105" si="6">IF(N95="zákl. přenesená",J95,0)</f>
        <v>0</v>
      </c>
      <c r="BH95" s="158">
        <f t="shared" ref="BH95:BH105" si="7">IF(N95="sníž. přenesená",J95,0)</f>
        <v>0</v>
      </c>
      <c r="BI95" s="158">
        <f t="shared" ref="BI95:BI105" si="8">IF(N95="nulová",J95,0)</f>
        <v>0</v>
      </c>
      <c r="BJ95" s="14" t="s">
        <v>85</v>
      </c>
      <c r="BK95" s="158">
        <f t="shared" ref="BK95:BK105" si="9">ROUND(I95*H95,2)</f>
        <v>0</v>
      </c>
      <c r="BL95" s="14" t="s">
        <v>196</v>
      </c>
      <c r="BM95" s="157" t="s">
        <v>2745</v>
      </c>
    </row>
    <row r="96" spans="2:65" s="1" customFormat="1" ht="24" customHeight="1">
      <c r="B96" s="145"/>
      <c r="C96" s="146" t="s">
        <v>85</v>
      </c>
      <c r="D96" s="146" t="s">
        <v>191</v>
      </c>
      <c r="E96" s="147" t="s">
        <v>209</v>
      </c>
      <c r="F96" s="148" t="s">
        <v>210</v>
      </c>
      <c r="G96" s="149" t="s">
        <v>194</v>
      </c>
      <c r="H96" s="150">
        <v>48</v>
      </c>
      <c r="I96" s="151"/>
      <c r="J96" s="152">
        <f t="shared" si="0"/>
        <v>0</v>
      </c>
      <c r="K96" s="148" t="s">
        <v>195</v>
      </c>
      <c r="L96" s="29"/>
      <c r="M96" s="153" t="s">
        <v>3</v>
      </c>
      <c r="N96" s="154" t="s">
        <v>44</v>
      </c>
      <c r="O96" s="49"/>
      <c r="P96" s="155">
        <f t="shared" si="1"/>
        <v>0</v>
      </c>
      <c r="Q96" s="155">
        <v>0</v>
      </c>
      <c r="R96" s="155">
        <f t="shared" si="2"/>
        <v>0</v>
      </c>
      <c r="S96" s="155">
        <v>0</v>
      </c>
      <c r="T96" s="156">
        <f t="shared" si="3"/>
        <v>0</v>
      </c>
      <c r="AR96" s="157" t="s">
        <v>196</v>
      </c>
      <c r="AT96" s="157" t="s">
        <v>191</v>
      </c>
      <c r="AU96" s="157" t="s">
        <v>85</v>
      </c>
      <c r="AY96" s="14" t="s">
        <v>189</v>
      </c>
      <c r="BE96" s="158">
        <f t="shared" si="4"/>
        <v>0</v>
      </c>
      <c r="BF96" s="158">
        <f t="shared" si="5"/>
        <v>0</v>
      </c>
      <c r="BG96" s="158">
        <f t="shared" si="6"/>
        <v>0</v>
      </c>
      <c r="BH96" s="158">
        <f t="shared" si="7"/>
        <v>0</v>
      </c>
      <c r="BI96" s="158">
        <f t="shared" si="8"/>
        <v>0</v>
      </c>
      <c r="BJ96" s="14" t="s">
        <v>85</v>
      </c>
      <c r="BK96" s="158">
        <f t="shared" si="9"/>
        <v>0</v>
      </c>
      <c r="BL96" s="14" t="s">
        <v>196</v>
      </c>
      <c r="BM96" s="157" t="s">
        <v>2746</v>
      </c>
    </row>
    <row r="97" spans="2:65" s="1" customFormat="1" ht="24" customHeight="1">
      <c r="B97" s="145"/>
      <c r="C97" s="146" t="s">
        <v>201</v>
      </c>
      <c r="D97" s="146" t="s">
        <v>191</v>
      </c>
      <c r="E97" s="147" t="s">
        <v>2581</v>
      </c>
      <c r="F97" s="148" t="s">
        <v>2582</v>
      </c>
      <c r="G97" s="149" t="s">
        <v>194</v>
      </c>
      <c r="H97" s="150">
        <v>3</v>
      </c>
      <c r="I97" s="151"/>
      <c r="J97" s="152">
        <f t="shared" si="0"/>
        <v>0</v>
      </c>
      <c r="K97" s="148" t="s">
        <v>195</v>
      </c>
      <c r="L97" s="29"/>
      <c r="M97" s="153" t="s">
        <v>3</v>
      </c>
      <c r="N97" s="154" t="s">
        <v>44</v>
      </c>
      <c r="O97" s="49"/>
      <c r="P97" s="155">
        <f t="shared" si="1"/>
        <v>0</v>
      </c>
      <c r="Q97" s="155">
        <v>0</v>
      </c>
      <c r="R97" s="155">
        <f t="shared" si="2"/>
        <v>0</v>
      </c>
      <c r="S97" s="155">
        <v>0</v>
      </c>
      <c r="T97" s="156">
        <f t="shared" si="3"/>
        <v>0</v>
      </c>
      <c r="AR97" s="157" t="s">
        <v>196</v>
      </c>
      <c r="AT97" s="157" t="s">
        <v>191</v>
      </c>
      <c r="AU97" s="157" t="s">
        <v>85</v>
      </c>
      <c r="AY97" s="14" t="s">
        <v>189</v>
      </c>
      <c r="BE97" s="158">
        <f t="shared" si="4"/>
        <v>0</v>
      </c>
      <c r="BF97" s="158">
        <f t="shared" si="5"/>
        <v>0</v>
      </c>
      <c r="BG97" s="158">
        <f t="shared" si="6"/>
        <v>0</v>
      </c>
      <c r="BH97" s="158">
        <f t="shared" si="7"/>
        <v>0</v>
      </c>
      <c r="BI97" s="158">
        <f t="shared" si="8"/>
        <v>0</v>
      </c>
      <c r="BJ97" s="14" t="s">
        <v>85</v>
      </c>
      <c r="BK97" s="158">
        <f t="shared" si="9"/>
        <v>0</v>
      </c>
      <c r="BL97" s="14" t="s">
        <v>196</v>
      </c>
      <c r="BM97" s="157" t="s">
        <v>2747</v>
      </c>
    </row>
    <row r="98" spans="2:65" s="1" customFormat="1" ht="24" customHeight="1">
      <c r="B98" s="145"/>
      <c r="C98" s="146" t="s">
        <v>196</v>
      </c>
      <c r="D98" s="146" t="s">
        <v>191</v>
      </c>
      <c r="E98" s="147" t="s">
        <v>2584</v>
      </c>
      <c r="F98" s="148" t="s">
        <v>2585</v>
      </c>
      <c r="G98" s="149" t="s">
        <v>194</v>
      </c>
      <c r="H98" s="150">
        <v>3</v>
      </c>
      <c r="I98" s="151"/>
      <c r="J98" s="152">
        <f t="shared" si="0"/>
        <v>0</v>
      </c>
      <c r="K98" s="148" t="s">
        <v>195</v>
      </c>
      <c r="L98" s="29"/>
      <c r="M98" s="153" t="s">
        <v>3</v>
      </c>
      <c r="N98" s="154" t="s">
        <v>44</v>
      </c>
      <c r="O98" s="49"/>
      <c r="P98" s="155">
        <f t="shared" si="1"/>
        <v>0</v>
      </c>
      <c r="Q98" s="155">
        <v>0</v>
      </c>
      <c r="R98" s="155">
        <f t="shared" si="2"/>
        <v>0</v>
      </c>
      <c r="S98" s="155">
        <v>0</v>
      </c>
      <c r="T98" s="156">
        <f t="shared" si="3"/>
        <v>0</v>
      </c>
      <c r="AR98" s="157" t="s">
        <v>196</v>
      </c>
      <c r="AT98" s="157" t="s">
        <v>191</v>
      </c>
      <c r="AU98" s="157" t="s">
        <v>85</v>
      </c>
      <c r="AY98" s="14" t="s">
        <v>189</v>
      </c>
      <c r="BE98" s="158">
        <f t="shared" si="4"/>
        <v>0</v>
      </c>
      <c r="BF98" s="158">
        <f t="shared" si="5"/>
        <v>0</v>
      </c>
      <c r="BG98" s="158">
        <f t="shared" si="6"/>
        <v>0</v>
      </c>
      <c r="BH98" s="158">
        <f t="shared" si="7"/>
        <v>0</v>
      </c>
      <c r="BI98" s="158">
        <f t="shared" si="8"/>
        <v>0</v>
      </c>
      <c r="BJ98" s="14" t="s">
        <v>85</v>
      </c>
      <c r="BK98" s="158">
        <f t="shared" si="9"/>
        <v>0</v>
      </c>
      <c r="BL98" s="14" t="s">
        <v>196</v>
      </c>
      <c r="BM98" s="157" t="s">
        <v>2748</v>
      </c>
    </row>
    <row r="99" spans="2:65" s="1" customFormat="1" ht="24" customHeight="1">
      <c r="B99" s="145"/>
      <c r="C99" s="146" t="s">
        <v>208</v>
      </c>
      <c r="D99" s="146" t="s">
        <v>191</v>
      </c>
      <c r="E99" s="147" t="s">
        <v>213</v>
      </c>
      <c r="F99" s="148" t="s">
        <v>214</v>
      </c>
      <c r="G99" s="149" t="s">
        <v>194</v>
      </c>
      <c r="H99" s="150">
        <v>20.399999999999999</v>
      </c>
      <c r="I99" s="151"/>
      <c r="J99" s="152">
        <f t="shared" si="0"/>
        <v>0</v>
      </c>
      <c r="K99" s="148" t="s">
        <v>195</v>
      </c>
      <c r="L99" s="29"/>
      <c r="M99" s="153" t="s">
        <v>3</v>
      </c>
      <c r="N99" s="154" t="s">
        <v>44</v>
      </c>
      <c r="O99" s="49"/>
      <c r="P99" s="155">
        <f t="shared" si="1"/>
        <v>0</v>
      </c>
      <c r="Q99" s="155">
        <v>0</v>
      </c>
      <c r="R99" s="155">
        <f t="shared" si="2"/>
        <v>0</v>
      </c>
      <c r="S99" s="155">
        <v>0</v>
      </c>
      <c r="T99" s="156">
        <f t="shared" si="3"/>
        <v>0</v>
      </c>
      <c r="AR99" s="157" t="s">
        <v>196</v>
      </c>
      <c r="AT99" s="157" t="s">
        <v>191</v>
      </c>
      <c r="AU99" s="157" t="s">
        <v>85</v>
      </c>
      <c r="AY99" s="14" t="s">
        <v>189</v>
      </c>
      <c r="BE99" s="158">
        <f t="shared" si="4"/>
        <v>0</v>
      </c>
      <c r="BF99" s="158">
        <f t="shared" si="5"/>
        <v>0</v>
      </c>
      <c r="BG99" s="158">
        <f t="shared" si="6"/>
        <v>0</v>
      </c>
      <c r="BH99" s="158">
        <f t="shared" si="7"/>
        <v>0</v>
      </c>
      <c r="BI99" s="158">
        <f t="shared" si="8"/>
        <v>0</v>
      </c>
      <c r="BJ99" s="14" t="s">
        <v>85</v>
      </c>
      <c r="BK99" s="158">
        <f t="shared" si="9"/>
        <v>0</v>
      </c>
      <c r="BL99" s="14" t="s">
        <v>196</v>
      </c>
      <c r="BM99" s="157" t="s">
        <v>2749</v>
      </c>
    </row>
    <row r="100" spans="2:65" s="1" customFormat="1" ht="24" customHeight="1">
      <c r="B100" s="145"/>
      <c r="C100" s="146" t="s">
        <v>212</v>
      </c>
      <c r="D100" s="146" t="s">
        <v>191</v>
      </c>
      <c r="E100" s="147" t="s">
        <v>217</v>
      </c>
      <c r="F100" s="148" t="s">
        <v>218</v>
      </c>
      <c r="G100" s="149" t="s">
        <v>194</v>
      </c>
      <c r="H100" s="150">
        <v>20.399999999999999</v>
      </c>
      <c r="I100" s="151"/>
      <c r="J100" s="152">
        <f t="shared" si="0"/>
        <v>0</v>
      </c>
      <c r="K100" s="148" t="s">
        <v>195</v>
      </c>
      <c r="L100" s="29"/>
      <c r="M100" s="153" t="s">
        <v>3</v>
      </c>
      <c r="N100" s="154" t="s">
        <v>44</v>
      </c>
      <c r="O100" s="49"/>
      <c r="P100" s="155">
        <f t="shared" si="1"/>
        <v>0</v>
      </c>
      <c r="Q100" s="155">
        <v>0</v>
      </c>
      <c r="R100" s="155">
        <f t="shared" si="2"/>
        <v>0</v>
      </c>
      <c r="S100" s="155">
        <v>0</v>
      </c>
      <c r="T100" s="156">
        <f t="shared" si="3"/>
        <v>0</v>
      </c>
      <c r="AR100" s="157" t="s">
        <v>196</v>
      </c>
      <c r="AT100" s="157" t="s">
        <v>191</v>
      </c>
      <c r="AU100" s="157" t="s">
        <v>85</v>
      </c>
      <c r="AY100" s="14" t="s">
        <v>189</v>
      </c>
      <c r="BE100" s="158">
        <f t="shared" si="4"/>
        <v>0</v>
      </c>
      <c r="BF100" s="158">
        <f t="shared" si="5"/>
        <v>0</v>
      </c>
      <c r="BG100" s="158">
        <f t="shared" si="6"/>
        <v>0</v>
      </c>
      <c r="BH100" s="158">
        <f t="shared" si="7"/>
        <v>0</v>
      </c>
      <c r="BI100" s="158">
        <f t="shared" si="8"/>
        <v>0</v>
      </c>
      <c r="BJ100" s="14" t="s">
        <v>85</v>
      </c>
      <c r="BK100" s="158">
        <f t="shared" si="9"/>
        <v>0</v>
      </c>
      <c r="BL100" s="14" t="s">
        <v>196</v>
      </c>
      <c r="BM100" s="157" t="s">
        <v>2750</v>
      </c>
    </row>
    <row r="101" spans="2:65" s="1" customFormat="1" ht="24" customHeight="1">
      <c r="B101" s="145"/>
      <c r="C101" s="146" t="s">
        <v>216</v>
      </c>
      <c r="D101" s="146" t="s">
        <v>191</v>
      </c>
      <c r="E101" s="147" t="s">
        <v>221</v>
      </c>
      <c r="F101" s="148" t="s">
        <v>222</v>
      </c>
      <c r="G101" s="149" t="s">
        <v>223</v>
      </c>
      <c r="H101" s="150">
        <v>32.64</v>
      </c>
      <c r="I101" s="151"/>
      <c r="J101" s="152">
        <f t="shared" si="0"/>
        <v>0</v>
      </c>
      <c r="K101" s="148" t="s">
        <v>195</v>
      </c>
      <c r="L101" s="29"/>
      <c r="M101" s="153" t="s">
        <v>3</v>
      </c>
      <c r="N101" s="154" t="s">
        <v>44</v>
      </c>
      <c r="O101" s="49"/>
      <c r="P101" s="155">
        <f t="shared" si="1"/>
        <v>0</v>
      </c>
      <c r="Q101" s="155">
        <v>0</v>
      </c>
      <c r="R101" s="155">
        <f t="shared" si="2"/>
        <v>0</v>
      </c>
      <c r="S101" s="155">
        <v>0</v>
      </c>
      <c r="T101" s="156">
        <f t="shared" si="3"/>
        <v>0</v>
      </c>
      <c r="AR101" s="157" t="s">
        <v>196</v>
      </c>
      <c r="AT101" s="157" t="s">
        <v>191</v>
      </c>
      <c r="AU101" s="157" t="s">
        <v>85</v>
      </c>
      <c r="AY101" s="14" t="s">
        <v>189</v>
      </c>
      <c r="BE101" s="158">
        <f t="shared" si="4"/>
        <v>0</v>
      </c>
      <c r="BF101" s="158">
        <f t="shared" si="5"/>
        <v>0</v>
      </c>
      <c r="BG101" s="158">
        <f t="shared" si="6"/>
        <v>0</v>
      </c>
      <c r="BH101" s="158">
        <f t="shared" si="7"/>
        <v>0</v>
      </c>
      <c r="BI101" s="158">
        <f t="shared" si="8"/>
        <v>0</v>
      </c>
      <c r="BJ101" s="14" t="s">
        <v>85</v>
      </c>
      <c r="BK101" s="158">
        <f t="shared" si="9"/>
        <v>0</v>
      </c>
      <c r="BL101" s="14" t="s">
        <v>196</v>
      </c>
      <c r="BM101" s="157" t="s">
        <v>2751</v>
      </c>
    </row>
    <row r="102" spans="2:65" s="1" customFormat="1" ht="24" customHeight="1">
      <c r="B102" s="145"/>
      <c r="C102" s="146" t="s">
        <v>220</v>
      </c>
      <c r="D102" s="146" t="s">
        <v>191</v>
      </c>
      <c r="E102" s="147" t="s">
        <v>226</v>
      </c>
      <c r="F102" s="148" t="s">
        <v>227</v>
      </c>
      <c r="G102" s="149" t="s">
        <v>194</v>
      </c>
      <c r="H102" s="150">
        <v>30.6</v>
      </c>
      <c r="I102" s="151"/>
      <c r="J102" s="152">
        <f t="shared" si="0"/>
        <v>0</v>
      </c>
      <c r="K102" s="148" t="s">
        <v>195</v>
      </c>
      <c r="L102" s="29"/>
      <c r="M102" s="153" t="s">
        <v>3</v>
      </c>
      <c r="N102" s="154" t="s">
        <v>44</v>
      </c>
      <c r="O102" s="49"/>
      <c r="P102" s="155">
        <f t="shared" si="1"/>
        <v>0</v>
      </c>
      <c r="Q102" s="155">
        <v>0</v>
      </c>
      <c r="R102" s="155">
        <f t="shared" si="2"/>
        <v>0</v>
      </c>
      <c r="S102" s="155">
        <v>0</v>
      </c>
      <c r="T102" s="156">
        <f t="shared" si="3"/>
        <v>0</v>
      </c>
      <c r="AR102" s="157" t="s">
        <v>196</v>
      </c>
      <c r="AT102" s="157" t="s">
        <v>191</v>
      </c>
      <c r="AU102" s="157" t="s">
        <v>85</v>
      </c>
      <c r="AY102" s="14" t="s">
        <v>189</v>
      </c>
      <c r="BE102" s="158">
        <f t="shared" si="4"/>
        <v>0</v>
      </c>
      <c r="BF102" s="158">
        <f t="shared" si="5"/>
        <v>0</v>
      </c>
      <c r="BG102" s="158">
        <f t="shared" si="6"/>
        <v>0</v>
      </c>
      <c r="BH102" s="158">
        <f t="shared" si="7"/>
        <v>0</v>
      </c>
      <c r="BI102" s="158">
        <f t="shared" si="8"/>
        <v>0</v>
      </c>
      <c r="BJ102" s="14" t="s">
        <v>85</v>
      </c>
      <c r="BK102" s="158">
        <f t="shared" si="9"/>
        <v>0</v>
      </c>
      <c r="BL102" s="14" t="s">
        <v>196</v>
      </c>
      <c r="BM102" s="157" t="s">
        <v>2752</v>
      </c>
    </row>
    <row r="103" spans="2:65" s="1" customFormat="1" ht="24" customHeight="1">
      <c r="B103" s="145"/>
      <c r="C103" s="146" t="s">
        <v>225</v>
      </c>
      <c r="D103" s="146" t="s">
        <v>191</v>
      </c>
      <c r="E103" s="147" t="s">
        <v>1831</v>
      </c>
      <c r="F103" s="148" t="s">
        <v>1832</v>
      </c>
      <c r="G103" s="149" t="s">
        <v>194</v>
      </c>
      <c r="H103" s="150">
        <v>15.3</v>
      </c>
      <c r="I103" s="151"/>
      <c r="J103" s="152">
        <f t="shared" si="0"/>
        <v>0</v>
      </c>
      <c r="K103" s="148" t="s">
        <v>195</v>
      </c>
      <c r="L103" s="29"/>
      <c r="M103" s="153" t="s">
        <v>3</v>
      </c>
      <c r="N103" s="154" t="s">
        <v>44</v>
      </c>
      <c r="O103" s="49"/>
      <c r="P103" s="155">
        <f t="shared" si="1"/>
        <v>0</v>
      </c>
      <c r="Q103" s="155">
        <v>0</v>
      </c>
      <c r="R103" s="155">
        <f t="shared" si="2"/>
        <v>0</v>
      </c>
      <c r="S103" s="155">
        <v>0</v>
      </c>
      <c r="T103" s="156">
        <f t="shared" si="3"/>
        <v>0</v>
      </c>
      <c r="AR103" s="157" t="s">
        <v>196</v>
      </c>
      <c r="AT103" s="157" t="s">
        <v>191</v>
      </c>
      <c r="AU103" s="157" t="s">
        <v>85</v>
      </c>
      <c r="AY103" s="14" t="s">
        <v>189</v>
      </c>
      <c r="BE103" s="158">
        <f t="shared" si="4"/>
        <v>0</v>
      </c>
      <c r="BF103" s="158">
        <f t="shared" si="5"/>
        <v>0</v>
      </c>
      <c r="BG103" s="158">
        <f t="shared" si="6"/>
        <v>0</v>
      </c>
      <c r="BH103" s="158">
        <f t="shared" si="7"/>
        <v>0</v>
      </c>
      <c r="BI103" s="158">
        <f t="shared" si="8"/>
        <v>0</v>
      </c>
      <c r="BJ103" s="14" t="s">
        <v>85</v>
      </c>
      <c r="BK103" s="158">
        <f t="shared" si="9"/>
        <v>0</v>
      </c>
      <c r="BL103" s="14" t="s">
        <v>196</v>
      </c>
      <c r="BM103" s="157" t="s">
        <v>2753</v>
      </c>
    </row>
    <row r="104" spans="2:65" s="1" customFormat="1" ht="16.5" customHeight="1">
      <c r="B104" s="145"/>
      <c r="C104" s="159" t="s">
        <v>230</v>
      </c>
      <c r="D104" s="159" t="s">
        <v>255</v>
      </c>
      <c r="E104" s="160" t="s">
        <v>2598</v>
      </c>
      <c r="F104" s="161" t="s">
        <v>2599</v>
      </c>
      <c r="G104" s="162" t="s">
        <v>223</v>
      </c>
      <c r="H104" s="163">
        <v>28.611000000000001</v>
      </c>
      <c r="I104" s="164"/>
      <c r="J104" s="165">
        <f t="shared" si="0"/>
        <v>0</v>
      </c>
      <c r="K104" s="161" t="s">
        <v>195</v>
      </c>
      <c r="L104" s="166"/>
      <c r="M104" s="167" t="s">
        <v>3</v>
      </c>
      <c r="N104" s="168" t="s">
        <v>44</v>
      </c>
      <c r="O104" s="49"/>
      <c r="P104" s="155">
        <f t="shared" si="1"/>
        <v>0</v>
      </c>
      <c r="Q104" s="155">
        <v>1</v>
      </c>
      <c r="R104" s="155">
        <f t="shared" si="2"/>
        <v>28.611000000000001</v>
      </c>
      <c r="S104" s="155">
        <v>0</v>
      </c>
      <c r="T104" s="156">
        <f t="shared" si="3"/>
        <v>0</v>
      </c>
      <c r="AR104" s="157" t="s">
        <v>220</v>
      </c>
      <c r="AT104" s="157" t="s">
        <v>255</v>
      </c>
      <c r="AU104" s="157" t="s">
        <v>85</v>
      </c>
      <c r="AY104" s="14" t="s">
        <v>189</v>
      </c>
      <c r="BE104" s="158">
        <f t="shared" si="4"/>
        <v>0</v>
      </c>
      <c r="BF104" s="158">
        <f t="shared" si="5"/>
        <v>0</v>
      </c>
      <c r="BG104" s="158">
        <f t="shared" si="6"/>
        <v>0</v>
      </c>
      <c r="BH104" s="158">
        <f t="shared" si="7"/>
        <v>0</v>
      </c>
      <c r="BI104" s="158">
        <f t="shared" si="8"/>
        <v>0</v>
      </c>
      <c r="BJ104" s="14" t="s">
        <v>85</v>
      </c>
      <c r="BK104" s="158">
        <f t="shared" si="9"/>
        <v>0</v>
      </c>
      <c r="BL104" s="14" t="s">
        <v>196</v>
      </c>
      <c r="BM104" s="157" t="s">
        <v>2754</v>
      </c>
    </row>
    <row r="105" spans="2:65" s="1" customFormat="1" ht="16.5" customHeight="1">
      <c r="B105" s="145"/>
      <c r="C105" s="146" t="s">
        <v>235</v>
      </c>
      <c r="D105" s="146" t="s">
        <v>191</v>
      </c>
      <c r="E105" s="147" t="s">
        <v>2601</v>
      </c>
      <c r="F105" s="148" t="s">
        <v>2602</v>
      </c>
      <c r="G105" s="149" t="s">
        <v>194</v>
      </c>
      <c r="H105" s="150">
        <v>5.0999999999999996</v>
      </c>
      <c r="I105" s="151"/>
      <c r="J105" s="152">
        <f t="shared" si="0"/>
        <v>0</v>
      </c>
      <c r="K105" s="148" t="s">
        <v>195</v>
      </c>
      <c r="L105" s="29"/>
      <c r="M105" s="153" t="s">
        <v>3</v>
      </c>
      <c r="N105" s="154" t="s">
        <v>44</v>
      </c>
      <c r="O105" s="49"/>
      <c r="P105" s="155">
        <f t="shared" si="1"/>
        <v>0</v>
      </c>
      <c r="Q105" s="155">
        <v>1.8907700000000001</v>
      </c>
      <c r="R105" s="155">
        <f t="shared" si="2"/>
        <v>9.6429270000000002</v>
      </c>
      <c r="S105" s="155">
        <v>0</v>
      </c>
      <c r="T105" s="156">
        <f t="shared" si="3"/>
        <v>0</v>
      </c>
      <c r="AR105" s="157" t="s">
        <v>196</v>
      </c>
      <c r="AT105" s="157" t="s">
        <v>191</v>
      </c>
      <c r="AU105" s="157" t="s">
        <v>85</v>
      </c>
      <c r="AY105" s="14" t="s">
        <v>189</v>
      </c>
      <c r="BE105" s="158">
        <f t="shared" si="4"/>
        <v>0</v>
      </c>
      <c r="BF105" s="158">
        <f t="shared" si="5"/>
        <v>0</v>
      </c>
      <c r="BG105" s="158">
        <f t="shared" si="6"/>
        <v>0</v>
      </c>
      <c r="BH105" s="158">
        <f t="shared" si="7"/>
        <v>0</v>
      </c>
      <c r="BI105" s="158">
        <f t="shared" si="8"/>
        <v>0</v>
      </c>
      <c r="BJ105" s="14" t="s">
        <v>85</v>
      </c>
      <c r="BK105" s="158">
        <f t="shared" si="9"/>
        <v>0</v>
      </c>
      <c r="BL105" s="14" t="s">
        <v>196</v>
      </c>
      <c r="BM105" s="157" t="s">
        <v>2755</v>
      </c>
    </row>
    <row r="106" spans="2:65" s="11" customFormat="1" ht="22.9" customHeight="1">
      <c r="B106" s="132"/>
      <c r="D106" s="133" t="s">
        <v>71</v>
      </c>
      <c r="E106" s="143" t="s">
        <v>220</v>
      </c>
      <c r="F106" s="143" t="s">
        <v>2604</v>
      </c>
      <c r="I106" s="135"/>
      <c r="J106" s="144">
        <f>BK106</f>
        <v>0</v>
      </c>
      <c r="L106" s="132"/>
      <c r="M106" s="137"/>
      <c r="N106" s="138"/>
      <c r="O106" s="138"/>
      <c r="P106" s="139">
        <f>SUM(P107:P116)</f>
        <v>0</v>
      </c>
      <c r="Q106" s="138"/>
      <c r="R106" s="139">
        <f>SUM(R107:R116)</f>
        <v>2.2100000000000002E-2</v>
      </c>
      <c r="S106" s="138"/>
      <c r="T106" s="140">
        <f>SUM(T107:T116)</f>
        <v>0</v>
      </c>
      <c r="AR106" s="133" t="s">
        <v>79</v>
      </c>
      <c r="AT106" s="141" t="s">
        <v>71</v>
      </c>
      <c r="AU106" s="141" t="s">
        <v>79</v>
      </c>
      <c r="AY106" s="133" t="s">
        <v>189</v>
      </c>
      <c r="BK106" s="142">
        <f>SUM(BK107:BK116)</f>
        <v>0</v>
      </c>
    </row>
    <row r="107" spans="2:65" s="1" customFormat="1" ht="16.5" customHeight="1">
      <c r="B107" s="145"/>
      <c r="C107" s="146" t="s">
        <v>1312</v>
      </c>
      <c r="D107" s="146" t="s">
        <v>191</v>
      </c>
      <c r="E107" s="147" t="s">
        <v>2756</v>
      </c>
      <c r="F107" s="148" t="s">
        <v>2757</v>
      </c>
      <c r="G107" s="149" t="s">
        <v>890</v>
      </c>
      <c r="H107" s="150">
        <v>1</v>
      </c>
      <c r="I107" s="151"/>
      <c r="J107" s="152">
        <f t="shared" ref="J107:J116" si="10">ROUND(I107*H107,2)</f>
        <v>0</v>
      </c>
      <c r="K107" s="148" t="s">
        <v>877</v>
      </c>
      <c r="L107" s="29"/>
      <c r="M107" s="153" t="s">
        <v>3</v>
      </c>
      <c r="N107" s="154" t="s">
        <v>44</v>
      </c>
      <c r="O107" s="49"/>
      <c r="P107" s="155">
        <f t="shared" ref="P107:P116" si="11">O107*H107</f>
        <v>0</v>
      </c>
      <c r="Q107" s="155">
        <v>0</v>
      </c>
      <c r="R107" s="155">
        <f t="shared" ref="R107:R116" si="12">Q107*H107</f>
        <v>0</v>
      </c>
      <c r="S107" s="155">
        <v>0</v>
      </c>
      <c r="T107" s="156">
        <f t="shared" ref="T107:T116" si="13">S107*H107</f>
        <v>0</v>
      </c>
      <c r="AR107" s="157" t="s">
        <v>196</v>
      </c>
      <c r="AT107" s="157" t="s">
        <v>191</v>
      </c>
      <c r="AU107" s="157" t="s">
        <v>85</v>
      </c>
      <c r="AY107" s="14" t="s">
        <v>189</v>
      </c>
      <c r="BE107" s="158">
        <f t="shared" ref="BE107:BE116" si="14">IF(N107="základní",J107,0)</f>
        <v>0</v>
      </c>
      <c r="BF107" s="158">
        <f t="shared" ref="BF107:BF116" si="15">IF(N107="snížená",J107,0)</f>
        <v>0</v>
      </c>
      <c r="BG107" s="158">
        <f t="shared" ref="BG107:BG116" si="16">IF(N107="zákl. přenesená",J107,0)</f>
        <v>0</v>
      </c>
      <c r="BH107" s="158">
        <f t="shared" ref="BH107:BH116" si="17">IF(N107="sníž. přenesená",J107,0)</f>
        <v>0</v>
      </c>
      <c r="BI107" s="158">
        <f t="shared" ref="BI107:BI116" si="18">IF(N107="nulová",J107,0)</f>
        <v>0</v>
      </c>
      <c r="BJ107" s="14" t="s">
        <v>85</v>
      </c>
      <c r="BK107" s="158">
        <f t="shared" ref="BK107:BK116" si="19">ROUND(I107*H107,2)</f>
        <v>0</v>
      </c>
      <c r="BL107" s="14" t="s">
        <v>196</v>
      </c>
      <c r="BM107" s="157" t="s">
        <v>2758</v>
      </c>
    </row>
    <row r="108" spans="2:65" s="1" customFormat="1" ht="16.5" customHeight="1">
      <c r="B108" s="145"/>
      <c r="C108" s="146" t="s">
        <v>243</v>
      </c>
      <c r="D108" s="146" t="s">
        <v>191</v>
      </c>
      <c r="E108" s="147" t="s">
        <v>2759</v>
      </c>
      <c r="F108" s="148" t="s">
        <v>2760</v>
      </c>
      <c r="G108" s="149" t="s">
        <v>890</v>
      </c>
      <c r="H108" s="150">
        <v>1</v>
      </c>
      <c r="I108" s="151"/>
      <c r="J108" s="152">
        <f t="shared" si="10"/>
        <v>0</v>
      </c>
      <c r="K108" s="148" t="s">
        <v>877</v>
      </c>
      <c r="L108" s="29"/>
      <c r="M108" s="153" t="s">
        <v>3</v>
      </c>
      <c r="N108" s="154" t="s">
        <v>44</v>
      </c>
      <c r="O108" s="49"/>
      <c r="P108" s="155">
        <f t="shared" si="11"/>
        <v>0</v>
      </c>
      <c r="Q108" s="155">
        <v>0</v>
      </c>
      <c r="R108" s="155">
        <f t="shared" si="12"/>
        <v>0</v>
      </c>
      <c r="S108" s="155">
        <v>0</v>
      </c>
      <c r="T108" s="156">
        <f t="shared" si="13"/>
        <v>0</v>
      </c>
      <c r="AR108" s="157" t="s">
        <v>196</v>
      </c>
      <c r="AT108" s="157" t="s">
        <v>191</v>
      </c>
      <c r="AU108" s="157" t="s">
        <v>85</v>
      </c>
      <c r="AY108" s="14" t="s">
        <v>189</v>
      </c>
      <c r="BE108" s="158">
        <f t="shared" si="14"/>
        <v>0</v>
      </c>
      <c r="BF108" s="158">
        <f t="shared" si="15"/>
        <v>0</v>
      </c>
      <c r="BG108" s="158">
        <f t="shared" si="16"/>
        <v>0</v>
      </c>
      <c r="BH108" s="158">
        <f t="shared" si="17"/>
        <v>0</v>
      </c>
      <c r="BI108" s="158">
        <f t="shared" si="18"/>
        <v>0</v>
      </c>
      <c r="BJ108" s="14" t="s">
        <v>85</v>
      </c>
      <c r="BK108" s="158">
        <f t="shared" si="19"/>
        <v>0</v>
      </c>
      <c r="BL108" s="14" t="s">
        <v>196</v>
      </c>
      <c r="BM108" s="157" t="s">
        <v>2761</v>
      </c>
    </row>
    <row r="109" spans="2:65" s="1" customFormat="1" ht="16.5" customHeight="1">
      <c r="B109" s="145"/>
      <c r="C109" s="146" t="s">
        <v>247</v>
      </c>
      <c r="D109" s="146" t="s">
        <v>191</v>
      </c>
      <c r="E109" s="147" t="s">
        <v>2762</v>
      </c>
      <c r="F109" s="148" t="s">
        <v>2763</v>
      </c>
      <c r="G109" s="149" t="s">
        <v>307</v>
      </c>
      <c r="H109" s="150">
        <v>1</v>
      </c>
      <c r="I109" s="151"/>
      <c r="J109" s="152">
        <f t="shared" si="10"/>
        <v>0</v>
      </c>
      <c r="K109" s="148" t="s">
        <v>877</v>
      </c>
      <c r="L109" s="29"/>
      <c r="M109" s="153" t="s">
        <v>3</v>
      </c>
      <c r="N109" s="154" t="s">
        <v>44</v>
      </c>
      <c r="O109" s="49"/>
      <c r="P109" s="155">
        <f t="shared" si="11"/>
        <v>0</v>
      </c>
      <c r="Q109" s="155">
        <v>0</v>
      </c>
      <c r="R109" s="155">
        <f t="shared" si="12"/>
        <v>0</v>
      </c>
      <c r="S109" s="155">
        <v>0</v>
      </c>
      <c r="T109" s="156">
        <f t="shared" si="13"/>
        <v>0</v>
      </c>
      <c r="AR109" s="157" t="s">
        <v>196</v>
      </c>
      <c r="AT109" s="157" t="s">
        <v>191</v>
      </c>
      <c r="AU109" s="157" t="s">
        <v>85</v>
      </c>
      <c r="AY109" s="14" t="s">
        <v>189</v>
      </c>
      <c r="BE109" s="158">
        <f t="shared" si="14"/>
        <v>0</v>
      </c>
      <c r="BF109" s="158">
        <f t="shared" si="15"/>
        <v>0</v>
      </c>
      <c r="BG109" s="158">
        <f t="shared" si="16"/>
        <v>0</v>
      </c>
      <c r="BH109" s="158">
        <f t="shared" si="17"/>
        <v>0</v>
      </c>
      <c r="BI109" s="158">
        <f t="shared" si="18"/>
        <v>0</v>
      </c>
      <c r="BJ109" s="14" t="s">
        <v>85</v>
      </c>
      <c r="BK109" s="158">
        <f t="shared" si="19"/>
        <v>0</v>
      </c>
      <c r="BL109" s="14" t="s">
        <v>196</v>
      </c>
      <c r="BM109" s="157" t="s">
        <v>2764</v>
      </c>
    </row>
    <row r="110" spans="2:65" s="1" customFormat="1" ht="16.5" customHeight="1">
      <c r="B110" s="145"/>
      <c r="C110" s="146" t="s">
        <v>9</v>
      </c>
      <c r="D110" s="146" t="s">
        <v>191</v>
      </c>
      <c r="E110" s="147" t="s">
        <v>2765</v>
      </c>
      <c r="F110" s="148" t="s">
        <v>2766</v>
      </c>
      <c r="G110" s="149" t="s">
        <v>890</v>
      </c>
      <c r="H110" s="150">
        <v>1</v>
      </c>
      <c r="I110" s="151"/>
      <c r="J110" s="152">
        <f t="shared" si="10"/>
        <v>0</v>
      </c>
      <c r="K110" s="148" t="s">
        <v>877</v>
      </c>
      <c r="L110" s="29"/>
      <c r="M110" s="153" t="s">
        <v>3</v>
      </c>
      <c r="N110" s="154" t="s">
        <v>44</v>
      </c>
      <c r="O110" s="49"/>
      <c r="P110" s="155">
        <f t="shared" si="11"/>
        <v>0</v>
      </c>
      <c r="Q110" s="155">
        <v>0</v>
      </c>
      <c r="R110" s="155">
        <f t="shared" si="12"/>
        <v>0</v>
      </c>
      <c r="S110" s="155">
        <v>0</v>
      </c>
      <c r="T110" s="156">
        <f t="shared" si="13"/>
        <v>0</v>
      </c>
      <c r="AR110" s="157" t="s">
        <v>196</v>
      </c>
      <c r="AT110" s="157" t="s">
        <v>191</v>
      </c>
      <c r="AU110" s="157" t="s">
        <v>85</v>
      </c>
      <c r="AY110" s="14" t="s">
        <v>189</v>
      </c>
      <c r="BE110" s="158">
        <f t="shared" si="14"/>
        <v>0</v>
      </c>
      <c r="BF110" s="158">
        <f t="shared" si="15"/>
        <v>0</v>
      </c>
      <c r="BG110" s="158">
        <f t="shared" si="16"/>
        <v>0</v>
      </c>
      <c r="BH110" s="158">
        <f t="shared" si="17"/>
        <v>0</v>
      </c>
      <c r="BI110" s="158">
        <f t="shared" si="18"/>
        <v>0</v>
      </c>
      <c r="BJ110" s="14" t="s">
        <v>85</v>
      </c>
      <c r="BK110" s="158">
        <f t="shared" si="19"/>
        <v>0</v>
      </c>
      <c r="BL110" s="14" t="s">
        <v>196</v>
      </c>
      <c r="BM110" s="157" t="s">
        <v>2767</v>
      </c>
    </row>
    <row r="111" spans="2:65" s="1" customFormat="1" ht="16.5" customHeight="1">
      <c r="B111" s="145"/>
      <c r="C111" s="146" t="s">
        <v>254</v>
      </c>
      <c r="D111" s="146" t="s">
        <v>191</v>
      </c>
      <c r="E111" s="147" t="s">
        <v>2768</v>
      </c>
      <c r="F111" s="148" t="s">
        <v>2769</v>
      </c>
      <c r="G111" s="149" t="s">
        <v>258</v>
      </c>
      <c r="H111" s="150">
        <v>3</v>
      </c>
      <c r="I111" s="151"/>
      <c r="J111" s="152">
        <f t="shared" si="10"/>
        <v>0</v>
      </c>
      <c r="K111" s="148" t="s">
        <v>2403</v>
      </c>
      <c r="L111" s="29"/>
      <c r="M111" s="153" t="s">
        <v>3</v>
      </c>
      <c r="N111" s="154" t="s">
        <v>44</v>
      </c>
      <c r="O111" s="49"/>
      <c r="P111" s="155">
        <f t="shared" si="11"/>
        <v>0</v>
      </c>
      <c r="Q111" s="155">
        <v>0</v>
      </c>
      <c r="R111" s="155">
        <f t="shared" si="12"/>
        <v>0</v>
      </c>
      <c r="S111" s="155">
        <v>0</v>
      </c>
      <c r="T111" s="156">
        <f t="shared" si="13"/>
        <v>0</v>
      </c>
      <c r="AR111" s="157" t="s">
        <v>196</v>
      </c>
      <c r="AT111" s="157" t="s">
        <v>191</v>
      </c>
      <c r="AU111" s="157" t="s">
        <v>85</v>
      </c>
      <c r="AY111" s="14" t="s">
        <v>189</v>
      </c>
      <c r="BE111" s="158">
        <f t="shared" si="14"/>
        <v>0</v>
      </c>
      <c r="BF111" s="158">
        <f t="shared" si="15"/>
        <v>0</v>
      </c>
      <c r="BG111" s="158">
        <f t="shared" si="16"/>
        <v>0</v>
      </c>
      <c r="BH111" s="158">
        <f t="shared" si="17"/>
        <v>0</v>
      </c>
      <c r="BI111" s="158">
        <f t="shared" si="18"/>
        <v>0</v>
      </c>
      <c r="BJ111" s="14" t="s">
        <v>85</v>
      </c>
      <c r="BK111" s="158">
        <f t="shared" si="19"/>
        <v>0</v>
      </c>
      <c r="BL111" s="14" t="s">
        <v>196</v>
      </c>
      <c r="BM111" s="157" t="s">
        <v>2770</v>
      </c>
    </row>
    <row r="112" spans="2:65" s="1" customFormat="1" ht="16.5" customHeight="1">
      <c r="B112" s="145"/>
      <c r="C112" s="146" t="s">
        <v>1330</v>
      </c>
      <c r="D112" s="146" t="s">
        <v>191</v>
      </c>
      <c r="E112" s="147" t="s">
        <v>2771</v>
      </c>
      <c r="F112" s="148" t="s">
        <v>2772</v>
      </c>
      <c r="G112" s="149" t="s">
        <v>890</v>
      </c>
      <c r="H112" s="150">
        <v>1</v>
      </c>
      <c r="I112" s="151"/>
      <c r="J112" s="152">
        <f t="shared" si="10"/>
        <v>0</v>
      </c>
      <c r="K112" s="148" t="s">
        <v>877</v>
      </c>
      <c r="L112" s="29"/>
      <c r="M112" s="153" t="s">
        <v>3</v>
      </c>
      <c r="N112" s="154" t="s">
        <v>44</v>
      </c>
      <c r="O112" s="49"/>
      <c r="P112" s="155">
        <f t="shared" si="11"/>
        <v>0</v>
      </c>
      <c r="Q112" s="155">
        <v>0</v>
      </c>
      <c r="R112" s="155">
        <f t="shared" si="12"/>
        <v>0</v>
      </c>
      <c r="S112" s="155">
        <v>0</v>
      </c>
      <c r="T112" s="156">
        <f t="shared" si="13"/>
        <v>0</v>
      </c>
      <c r="AR112" s="157" t="s">
        <v>196</v>
      </c>
      <c r="AT112" s="157" t="s">
        <v>191</v>
      </c>
      <c r="AU112" s="157" t="s">
        <v>85</v>
      </c>
      <c r="AY112" s="14" t="s">
        <v>189</v>
      </c>
      <c r="BE112" s="158">
        <f t="shared" si="14"/>
        <v>0</v>
      </c>
      <c r="BF112" s="158">
        <f t="shared" si="15"/>
        <v>0</v>
      </c>
      <c r="BG112" s="158">
        <f t="shared" si="16"/>
        <v>0</v>
      </c>
      <c r="BH112" s="158">
        <f t="shared" si="17"/>
        <v>0</v>
      </c>
      <c r="BI112" s="158">
        <f t="shared" si="18"/>
        <v>0</v>
      </c>
      <c r="BJ112" s="14" t="s">
        <v>85</v>
      </c>
      <c r="BK112" s="158">
        <f t="shared" si="19"/>
        <v>0</v>
      </c>
      <c r="BL112" s="14" t="s">
        <v>196</v>
      </c>
      <c r="BM112" s="157" t="s">
        <v>2773</v>
      </c>
    </row>
    <row r="113" spans="2:65" s="1" customFormat="1" ht="16.5" customHeight="1">
      <c r="B113" s="145"/>
      <c r="C113" s="146" t="s">
        <v>264</v>
      </c>
      <c r="D113" s="146" t="s">
        <v>191</v>
      </c>
      <c r="E113" s="147" t="s">
        <v>2774</v>
      </c>
      <c r="F113" s="148" t="s">
        <v>2383</v>
      </c>
      <c r="G113" s="149" t="s">
        <v>258</v>
      </c>
      <c r="H113" s="150">
        <v>78</v>
      </c>
      <c r="I113" s="151"/>
      <c r="J113" s="152">
        <f t="shared" si="10"/>
        <v>0</v>
      </c>
      <c r="K113" s="148" t="s">
        <v>877</v>
      </c>
      <c r="L113" s="29"/>
      <c r="M113" s="153" t="s">
        <v>3</v>
      </c>
      <c r="N113" s="154" t="s">
        <v>44</v>
      </c>
      <c r="O113" s="49"/>
      <c r="P113" s="155">
        <f t="shared" si="11"/>
        <v>0</v>
      </c>
      <c r="Q113" s="155">
        <v>0</v>
      </c>
      <c r="R113" s="155">
        <f t="shared" si="12"/>
        <v>0</v>
      </c>
      <c r="S113" s="155">
        <v>0</v>
      </c>
      <c r="T113" s="156">
        <f t="shared" si="13"/>
        <v>0</v>
      </c>
      <c r="AR113" s="157" t="s">
        <v>196</v>
      </c>
      <c r="AT113" s="157" t="s">
        <v>191</v>
      </c>
      <c r="AU113" s="157" t="s">
        <v>85</v>
      </c>
      <c r="AY113" s="14" t="s">
        <v>189</v>
      </c>
      <c r="BE113" s="158">
        <f t="shared" si="14"/>
        <v>0</v>
      </c>
      <c r="BF113" s="158">
        <f t="shared" si="15"/>
        <v>0</v>
      </c>
      <c r="BG113" s="158">
        <f t="shared" si="16"/>
        <v>0</v>
      </c>
      <c r="BH113" s="158">
        <f t="shared" si="17"/>
        <v>0</v>
      </c>
      <c r="BI113" s="158">
        <f t="shared" si="18"/>
        <v>0</v>
      </c>
      <c r="BJ113" s="14" t="s">
        <v>85</v>
      </c>
      <c r="BK113" s="158">
        <f t="shared" si="19"/>
        <v>0</v>
      </c>
      <c r="BL113" s="14" t="s">
        <v>196</v>
      </c>
      <c r="BM113" s="157" t="s">
        <v>2775</v>
      </c>
    </row>
    <row r="114" spans="2:65" s="1" customFormat="1" ht="16.5" customHeight="1">
      <c r="B114" s="145"/>
      <c r="C114" s="146" t="s">
        <v>1337</v>
      </c>
      <c r="D114" s="146" t="s">
        <v>191</v>
      </c>
      <c r="E114" s="147" t="s">
        <v>2776</v>
      </c>
      <c r="F114" s="148" t="s">
        <v>2777</v>
      </c>
      <c r="G114" s="149" t="s">
        <v>258</v>
      </c>
      <c r="H114" s="150">
        <v>78</v>
      </c>
      <c r="I114" s="151"/>
      <c r="J114" s="152">
        <f t="shared" si="10"/>
        <v>0</v>
      </c>
      <c r="K114" s="148" t="s">
        <v>877</v>
      </c>
      <c r="L114" s="29"/>
      <c r="M114" s="153" t="s">
        <v>3</v>
      </c>
      <c r="N114" s="154" t="s">
        <v>44</v>
      </c>
      <c r="O114" s="49"/>
      <c r="P114" s="155">
        <f t="shared" si="11"/>
        <v>0</v>
      </c>
      <c r="Q114" s="155">
        <v>0</v>
      </c>
      <c r="R114" s="155">
        <f t="shared" si="12"/>
        <v>0</v>
      </c>
      <c r="S114" s="155">
        <v>0</v>
      </c>
      <c r="T114" s="156">
        <f t="shared" si="13"/>
        <v>0</v>
      </c>
      <c r="AR114" s="157" t="s">
        <v>196</v>
      </c>
      <c r="AT114" s="157" t="s">
        <v>191</v>
      </c>
      <c r="AU114" s="157" t="s">
        <v>85</v>
      </c>
      <c r="AY114" s="14" t="s">
        <v>189</v>
      </c>
      <c r="BE114" s="158">
        <f t="shared" si="14"/>
        <v>0</v>
      </c>
      <c r="BF114" s="158">
        <f t="shared" si="15"/>
        <v>0</v>
      </c>
      <c r="BG114" s="158">
        <f t="shared" si="16"/>
        <v>0</v>
      </c>
      <c r="BH114" s="158">
        <f t="shared" si="17"/>
        <v>0</v>
      </c>
      <c r="BI114" s="158">
        <f t="shared" si="18"/>
        <v>0</v>
      </c>
      <c r="BJ114" s="14" t="s">
        <v>85</v>
      </c>
      <c r="BK114" s="158">
        <f t="shared" si="19"/>
        <v>0</v>
      </c>
      <c r="BL114" s="14" t="s">
        <v>196</v>
      </c>
      <c r="BM114" s="157" t="s">
        <v>2778</v>
      </c>
    </row>
    <row r="115" spans="2:65" s="1" customFormat="1" ht="16.5" customHeight="1">
      <c r="B115" s="145"/>
      <c r="C115" s="146" t="s">
        <v>272</v>
      </c>
      <c r="D115" s="146" t="s">
        <v>191</v>
      </c>
      <c r="E115" s="147" t="s">
        <v>2627</v>
      </c>
      <c r="F115" s="148" t="s">
        <v>2628</v>
      </c>
      <c r="G115" s="149" t="s">
        <v>258</v>
      </c>
      <c r="H115" s="150">
        <v>85</v>
      </c>
      <c r="I115" s="151"/>
      <c r="J115" s="152">
        <f t="shared" si="10"/>
        <v>0</v>
      </c>
      <c r="K115" s="148" t="s">
        <v>195</v>
      </c>
      <c r="L115" s="29"/>
      <c r="M115" s="153" t="s">
        <v>3</v>
      </c>
      <c r="N115" s="154" t="s">
        <v>44</v>
      </c>
      <c r="O115" s="49"/>
      <c r="P115" s="155">
        <f t="shared" si="11"/>
        <v>0</v>
      </c>
      <c r="Q115" s="155">
        <v>1.9000000000000001E-4</v>
      </c>
      <c r="R115" s="155">
        <f t="shared" si="12"/>
        <v>1.6150000000000001E-2</v>
      </c>
      <c r="S115" s="155">
        <v>0</v>
      </c>
      <c r="T115" s="156">
        <f t="shared" si="13"/>
        <v>0</v>
      </c>
      <c r="AR115" s="157" t="s">
        <v>196</v>
      </c>
      <c r="AT115" s="157" t="s">
        <v>191</v>
      </c>
      <c r="AU115" s="157" t="s">
        <v>85</v>
      </c>
      <c r="AY115" s="14" t="s">
        <v>189</v>
      </c>
      <c r="BE115" s="158">
        <f t="shared" si="14"/>
        <v>0</v>
      </c>
      <c r="BF115" s="158">
        <f t="shared" si="15"/>
        <v>0</v>
      </c>
      <c r="BG115" s="158">
        <f t="shared" si="16"/>
        <v>0</v>
      </c>
      <c r="BH115" s="158">
        <f t="shared" si="17"/>
        <v>0</v>
      </c>
      <c r="BI115" s="158">
        <f t="shared" si="18"/>
        <v>0</v>
      </c>
      <c r="BJ115" s="14" t="s">
        <v>85</v>
      </c>
      <c r="BK115" s="158">
        <f t="shared" si="19"/>
        <v>0</v>
      </c>
      <c r="BL115" s="14" t="s">
        <v>196</v>
      </c>
      <c r="BM115" s="157" t="s">
        <v>2779</v>
      </c>
    </row>
    <row r="116" spans="2:65" s="1" customFormat="1" ht="16.5" customHeight="1">
      <c r="B116" s="145"/>
      <c r="C116" s="146" t="s">
        <v>8</v>
      </c>
      <c r="D116" s="146" t="s">
        <v>191</v>
      </c>
      <c r="E116" s="147" t="s">
        <v>2630</v>
      </c>
      <c r="F116" s="148" t="s">
        <v>2631</v>
      </c>
      <c r="G116" s="149" t="s">
        <v>258</v>
      </c>
      <c r="H116" s="150">
        <v>85</v>
      </c>
      <c r="I116" s="151"/>
      <c r="J116" s="152">
        <f t="shared" si="10"/>
        <v>0</v>
      </c>
      <c r="K116" s="148" t="s">
        <v>195</v>
      </c>
      <c r="L116" s="29"/>
      <c r="M116" s="153" t="s">
        <v>3</v>
      </c>
      <c r="N116" s="154" t="s">
        <v>44</v>
      </c>
      <c r="O116" s="49"/>
      <c r="P116" s="155">
        <f t="shared" si="11"/>
        <v>0</v>
      </c>
      <c r="Q116" s="155">
        <v>6.9999999999999994E-5</v>
      </c>
      <c r="R116" s="155">
        <f t="shared" si="12"/>
        <v>5.9499999999999996E-3</v>
      </c>
      <c r="S116" s="155">
        <v>0</v>
      </c>
      <c r="T116" s="156">
        <f t="shared" si="13"/>
        <v>0</v>
      </c>
      <c r="AR116" s="157" t="s">
        <v>196</v>
      </c>
      <c r="AT116" s="157" t="s">
        <v>191</v>
      </c>
      <c r="AU116" s="157" t="s">
        <v>85</v>
      </c>
      <c r="AY116" s="14" t="s">
        <v>189</v>
      </c>
      <c r="BE116" s="158">
        <f t="shared" si="14"/>
        <v>0</v>
      </c>
      <c r="BF116" s="158">
        <f t="shared" si="15"/>
        <v>0</v>
      </c>
      <c r="BG116" s="158">
        <f t="shared" si="16"/>
        <v>0</v>
      </c>
      <c r="BH116" s="158">
        <f t="shared" si="17"/>
        <v>0</v>
      </c>
      <c r="BI116" s="158">
        <f t="shared" si="18"/>
        <v>0</v>
      </c>
      <c r="BJ116" s="14" t="s">
        <v>85</v>
      </c>
      <c r="BK116" s="158">
        <f t="shared" si="19"/>
        <v>0</v>
      </c>
      <c r="BL116" s="14" t="s">
        <v>196</v>
      </c>
      <c r="BM116" s="157" t="s">
        <v>2780</v>
      </c>
    </row>
    <row r="117" spans="2:65" s="11" customFormat="1" ht="22.9" customHeight="1">
      <c r="B117" s="132"/>
      <c r="D117" s="133" t="s">
        <v>71</v>
      </c>
      <c r="E117" s="143" t="s">
        <v>668</v>
      </c>
      <c r="F117" s="143" t="s">
        <v>669</v>
      </c>
      <c r="I117" s="135"/>
      <c r="J117" s="144">
        <f>BK117</f>
        <v>0</v>
      </c>
      <c r="L117" s="132"/>
      <c r="M117" s="137"/>
      <c r="N117" s="138"/>
      <c r="O117" s="138"/>
      <c r="P117" s="139">
        <f>P118</f>
        <v>0</v>
      </c>
      <c r="Q117" s="138"/>
      <c r="R117" s="139">
        <f>R118</f>
        <v>0</v>
      </c>
      <c r="S117" s="138"/>
      <c r="T117" s="140">
        <f>T118</f>
        <v>0</v>
      </c>
      <c r="AR117" s="133" t="s">
        <v>79</v>
      </c>
      <c r="AT117" s="141" t="s">
        <v>71</v>
      </c>
      <c r="AU117" s="141" t="s">
        <v>79</v>
      </c>
      <c r="AY117" s="133" t="s">
        <v>189</v>
      </c>
      <c r="BK117" s="142">
        <f>BK118</f>
        <v>0</v>
      </c>
    </row>
    <row r="118" spans="2:65" s="1" customFormat="1" ht="24" customHeight="1">
      <c r="B118" s="145"/>
      <c r="C118" s="146" t="s">
        <v>280</v>
      </c>
      <c r="D118" s="146" t="s">
        <v>191</v>
      </c>
      <c r="E118" s="147" t="s">
        <v>2633</v>
      </c>
      <c r="F118" s="148" t="s">
        <v>2634</v>
      </c>
      <c r="G118" s="149" t="s">
        <v>223</v>
      </c>
      <c r="H118" s="150">
        <v>38.276000000000003</v>
      </c>
      <c r="I118" s="151"/>
      <c r="J118" s="152">
        <f>ROUND(I118*H118,2)</f>
        <v>0</v>
      </c>
      <c r="K118" s="148" t="s">
        <v>195</v>
      </c>
      <c r="L118" s="29"/>
      <c r="M118" s="153" t="s">
        <v>3</v>
      </c>
      <c r="N118" s="154" t="s">
        <v>44</v>
      </c>
      <c r="O118" s="49"/>
      <c r="P118" s="155">
        <f>O118*H118</f>
        <v>0</v>
      </c>
      <c r="Q118" s="155">
        <v>0</v>
      </c>
      <c r="R118" s="155">
        <f>Q118*H118</f>
        <v>0</v>
      </c>
      <c r="S118" s="155">
        <v>0</v>
      </c>
      <c r="T118" s="156">
        <f>S118*H118</f>
        <v>0</v>
      </c>
      <c r="AR118" s="157" t="s">
        <v>196</v>
      </c>
      <c r="AT118" s="157" t="s">
        <v>191</v>
      </c>
      <c r="AU118" s="157" t="s">
        <v>85</v>
      </c>
      <c r="AY118" s="14" t="s">
        <v>189</v>
      </c>
      <c r="BE118" s="158">
        <f>IF(N118="základní",J118,0)</f>
        <v>0</v>
      </c>
      <c r="BF118" s="158">
        <f>IF(N118="snížená",J118,0)</f>
        <v>0</v>
      </c>
      <c r="BG118" s="158">
        <f>IF(N118="zákl. přenesená",J118,0)</f>
        <v>0</v>
      </c>
      <c r="BH118" s="158">
        <f>IF(N118="sníž. přenesená",J118,0)</f>
        <v>0</v>
      </c>
      <c r="BI118" s="158">
        <f>IF(N118="nulová",J118,0)</f>
        <v>0</v>
      </c>
      <c r="BJ118" s="14" t="s">
        <v>85</v>
      </c>
      <c r="BK118" s="158">
        <f>ROUND(I118*H118,2)</f>
        <v>0</v>
      </c>
      <c r="BL118" s="14" t="s">
        <v>196</v>
      </c>
      <c r="BM118" s="157" t="s">
        <v>2781</v>
      </c>
    </row>
    <row r="119" spans="2:65" s="11" customFormat="1" ht="25.9" customHeight="1">
      <c r="B119" s="132"/>
      <c r="D119" s="133" t="s">
        <v>71</v>
      </c>
      <c r="E119" s="134" t="s">
        <v>674</v>
      </c>
      <c r="F119" s="134" t="s">
        <v>675</v>
      </c>
      <c r="I119" s="135"/>
      <c r="J119" s="136">
        <f>BK119</f>
        <v>0</v>
      </c>
      <c r="L119" s="132"/>
      <c r="M119" s="137"/>
      <c r="N119" s="138"/>
      <c r="O119" s="138"/>
      <c r="P119" s="139">
        <f>P120+P126</f>
        <v>0</v>
      </c>
      <c r="Q119" s="138"/>
      <c r="R119" s="139">
        <f>R120+R126</f>
        <v>0.11730000000000002</v>
      </c>
      <c r="S119" s="138"/>
      <c r="T119" s="140">
        <f>T120+T126</f>
        <v>0</v>
      </c>
      <c r="AR119" s="133" t="s">
        <v>85</v>
      </c>
      <c r="AT119" s="141" t="s">
        <v>71</v>
      </c>
      <c r="AU119" s="141" t="s">
        <v>72</v>
      </c>
      <c r="AY119" s="133" t="s">
        <v>189</v>
      </c>
      <c r="BK119" s="142">
        <f>BK120+BK126</f>
        <v>0</v>
      </c>
    </row>
    <row r="120" spans="2:65" s="11" customFormat="1" ht="22.9" customHeight="1">
      <c r="B120" s="132"/>
      <c r="D120" s="133" t="s">
        <v>71</v>
      </c>
      <c r="E120" s="143" t="s">
        <v>2356</v>
      </c>
      <c r="F120" s="143" t="s">
        <v>2357</v>
      </c>
      <c r="I120" s="135"/>
      <c r="J120" s="144">
        <f>BK120</f>
        <v>0</v>
      </c>
      <c r="L120" s="132"/>
      <c r="M120" s="137"/>
      <c r="N120" s="138"/>
      <c r="O120" s="138"/>
      <c r="P120" s="139">
        <f>SUM(P121:P125)</f>
        <v>0</v>
      </c>
      <c r="Q120" s="138"/>
      <c r="R120" s="139">
        <f>SUM(R121:R125)</f>
        <v>0.11504000000000002</v>
      </c>
      <c r="S120" s="138"/>
      <c r="T120" s="140">
        <f>SUM(T121:T125)</f>
        <v>0</v>
      </c>
      <c r="AR120" s="133" t="s">
        <v>85</v>
      </c>
      <c r="AT120" s="141" t="s">
        <v>71</v>
      </c>
      <c r="AU120" s="141" t="s">
        <v>79</v>
      </c>
      <c r="AY120" s="133" t="s">
        <v>189</v>
      </c>
      <c r="BK120" s="142">
        <f>SUM(BK121:BK125)</f>
        <v>0</v>
      </c>
    </row>
    <row r="121" spans="2:65" s="1" customFormat="1" ht="16.5" customHeight="1">
      <c r="B121" s="145"/>
      <c r="C121" s="146" t="s">
        <v>284</v>
      </c>
      <c r="D121" s="146" t="s">
        <v>191</v>
      </c>
      <c r="E121" s="147" t="s">
        <v>2782</v>
      </c>
      <c r="F121" s="148" t="s">
        <v>2783</v>
      </c>
      <c r="G121" s="149" t="s">
        <v>864</v>
      </c>
      <c r="H121" s="150">
        <v>1</v>
      </c>
      <c r="I121" s="151"/>
      <c r="J121" s="152">
        <f>ROUND(I121*H121,2)</f>
        <v>0</v>
      </c>
      <c r="K121" s="148" t="s">
        <v>195</v>
      </c>
      <c r="L121" s="29"/>
      <c r="M121" s="153" t="s">
        <v>3</v>
      </c>
      <c r="N121" s="154" t="s">
        <v>44</v>
      </c>
      <c r="O121" s="49"/>
      <c r="P121" s="155">
        <f>O121*H121</f>
        <v>0</v>
      </c>
      <c r="Q121" s="155">
        <v>3.3800000000000002E-3</v>
      </c>
      <c r="R121" s="155">
        <f>Q121*H121</f>
        <v>3.3800000000000002E-3</v>
      </c>
      <c r="S121" s="155">
        <v>0</v>
      </c>
      <c r="T121" s="156">
        <f>S121*H121</f>
        <v>0</v>
      </c>
      <c r="AR121" s="157" t="s">
        <v>254</v>
      </c>
      <c r="AT121" s="157" t="s">
        <v>191</v>
      </c>
      <c r="AU121" s="157" t="s">
        <v>85</v>
      </c>
      <c r="AY121" s="14" t="s">
        <v>189</v>
      </c>
      <c r="BE121" s="158">
        <f>IF(N121="základní",J121,0)</f>
        <v>0</v>
      </c>
      <c r="BF121" s="158">
        <f>IF(N121="snížená",J121,0)</f>
        <v>0</v>
      </c>
      <c r="BG121" s="158">
        <f>IF(N121="zákl. přenesená",J121,0)</f>
        <v>0</v>
      </c>
      <c r="BH121" s="158">
        <f>IF(N121="sníž. přenesená",J121,0)</f>
        <v>0</v>
      </c>
      <c r="BI121" s="158">
        <f>IF(N121="nulová",J121,0)</f>
        <v>0</v>
      </c>
      <c r="BJ121" s="14" t="s">
        <v>85</v>
      </c>
      <c r="BK121" s="158">
        <f>ROUND(I121*H121,2)</f>
        <v>0</v>
      </c>
      <c r="BL121" s="14" t="s">
        <v>254</v>
      </c>
      <c r="BM121" s="157" t="s">
        <v>2784</v>
      </c>
    </row>
    <row r="122" spans="2:65" s="1" customFormat="1" ht="16.5" customHeight="1">
      <c r="B122" s="145"/>
      <c r="C122" s="146" t="s">
        <v>288</v>
      </c>
      <c r="D122" s="146" t="s">
        <v>191</v>
      </c>
      <c r="E122" s="147" t="s">
        <v>2785</v>
      </c>
      <c r="F122" s="148" t="s">
        <v>2786</v>
      </c>
      <c r="G122" s="149" t="s">
        <v>864</v>
      </c>
      <c r="H122" s="150">
        <v>1</v>
      </c>
      <c r="I122" s="151"/>
      <c r="J122" s="152">
        <f>ROUND(I122*H122,2)</f>
        <v>0</v>
      </c>
      <c r="K122" s="148" t="s">
        <v>195</v>
      </c>
      <c r="L122" s="29"/>
      <c r="M122" s="153" t="s">
        <v>3</v>
      </c>
      <c r="N122" s="154" t="s">
        <v>44</v>
      </c>
      <c r="O122" s="49"/>
      <c r="P122" s="155">
        <f>O122*H122</f>
        <v>0</v>
      </c>
      <c r="Q122" s="155">
        <v>2.2000000000000001E-4</v>
      </c>
      <c r="R122" s="155">
        <f>Q122*H122</f>
        <v>2.2000000000000001E-4</v>
      </c>
      <c r="S122" s="155">
        <v>0</v>
      </c>
      <c r="T122" s="156">
        <f>S122*H122</f>
        <v>0</v>
      </c>
      <c r="AR122" s="157" t="s">
        <v>254</v>
      </c>
      <c r="AT122" s="157" t="s">
        <v>191</v>
      </c>
      <c r="AU122" s="157" t="s">
        <v>85</v>
      </c>
      <c r="AY122" s="14" t="s">
        <v>189</v>
      </c>
      <c r="BE122" s="158">
        <f>IF(N122="základní",J122,0)</f>
        <v>0</v>
      </c>
      <c r="BF122" s="158">
        <f>IF(N122="snížená",J122,0)</f>
        <v>0</v>
      </c>
      <c r="BG122" s="158">
        <f>IF(N122="zákl. přenesená",J122,0)</f>
        <v>0</v>
      </c>
      <c r="BH122" s="158">
        <f>IF(N122="sníž. přenesená",J122,0)</f>
        <v>0</v>
      </c>
      <c r="BI122" s="158">
        <f>IF(N122="nulová",J122,0)</f>
        <v>0</v>
      </c>
      <c r="BJ122" s="14" t="s">
        <v>85</v>
      </c>
      <c r="BK122" s="158">
        <f>ROUND(I122*H122,2)</f>
        <v>0</v>
      </c>
      <c r="BL122" s="14" t="s">
        <v>254</v>
      </c>
      <c r="BM122" s="157" t="s">
        <v>2787</v>
      </c>
    </row>
    <row r="123" spans="2:65" s="1" customFormat="1" ht="16.5" customHeight="1">
      <c r="B123" s="145"/>
      <c r="C123" s="146" t="s">
        <v>292</v>
      </c>
      <c r="D123" s="146" t="s">
        <v>191</v>
      </c>
      <c r="E123" s="147" t="s">
        <v>2788</v>
      </c>
      <c r="F123" s="148" t="s">
        <v>2789</v>
      </c>
      <c r="G123" s="149" t="s">
        <v>258</v>
      </c>
      <c r="H123" s="150">
        <v>78</v>
      </c>
      <c r="I123" s="151"/>
      <c r="J123" s="152">
        <f>ROUND(I123*H123,2)</f>
        <v>0</v>
      </c>
      <c r="K123" s="148" t="s">
        <v>195</v>
      </c>
      <c r="L123" s="29"/>
      <c r="M123" s="153" t="s">
        <v>3</v>
      </c>
      <c r="N123" s="154" t="s">
        <v>44</v>
      </c>
      <c r="O123" s="49"/>
      <c r="P123" s="155">
        <f>O123*H123</f>
        <v>0</v>
      </c>
      <c r="Q123" s="155">
        <v>1.3600000000000001E-3</v>
      </c>
      <c r="R123" s="155">
        <f>Q123*H123</f>
        <v>0.10608000000000001</v>
      </c>
      <c r="S123" s="155">
        <v>0</v>
      </c>
      <c r="T123" s="156">
        <f>S123*H123</f>
        <v>0</v>
      </c>
      <c r="AR123" s="157" t="s">
        <v>254</v>
      </c>
      <c r="AT123" s="157" t="s">
        <v>191</v>
      </c>
      <c r="AU123" s="157" t="s">
        <v>85</v>
      </c>
      <c r="AY123" s="14" t="s">
        <v>189</v>
      </c>
      <c r="BE123" s="158">
        <f>IF(N123="základní",J123,0)</f>
        <v>0</v>
      </c>
      <c r="BF123" s="158">
        <f>IF(N123="snížená",J123,0)</f>
        <v>0</v>
      </c>
      <c r="BG123" s="158">
        <f>IF(N123="zákl. přenesená",J123,0)</f>
        <v>0</v>
      </c>
      <c r="BH123" s="158">
        <f>IF(N123="sníž. přenesená",J123,0)</f>
        <v>0</v>
      </c>
      <c r="BI123" s="158">
        <f>IF(N123="nulová",J123,0)</f>
        <v>0</v>
      </c>
      <c r="BJ123" s="14" t="s">
        <v>85</v>
      </c>
      <c r="BK123" s="158">
        <f>ROUND(I123*H123,2)</f>
        <v>0</v>
      </c>
      <c r="BL123" s="14" t="s">
        <v>254</v>
      </c>
      <c r="BM123" s="157" t="s">
        <v>2790</v>
      </c>
    </row>
    <row r="124" spans="2:65" s="1" customFormat="1" ht="16.5" customHeight="1">
      <c r="B124" s="145"/>
      <c r="C124" s="146" t="s">
        <v>296</v>
      </c>
      <c r="D124" s="146" t="s">
        <v>191</v>
      </c>
      <c r="E124" s="147" t="s">
        <v>2791</v>
      </c>
      <c r="F124" s="148" t="s">
        <v>2792</v>
      </c>
      <c r="G124" s="149" t="s">
        <v>307</v>
      </c>
      <c r="H124" s="150">
        <v>1</v>
      </c>
      <c r="I124" s="151"/>
      <c r="J124" s="152">
        <f>ROUND(I124*H124,2)</f>
        <v>0</v>
      </c>
      <c r="K124" s="148" t="s">
        <v>195</v>
      </c>
      <c r="L124" s="29"/>
      <c r="M124" s="153" t="s">
        <v>3</v>
      </c>
      <c r="N124" s="154" t="s">
        <v>44</v>
      </c>
      <c r="O124" s="49"/>
      <c r="P124" s="155">
        <f>O124*H124</f>
        <v>0</v>
      </c>
      <c r="Q124" s="155">
        <v>2.0799999999999998E-3</v>
      </c>
      <c r="R124" s="155">
        <f>Q124*H124</f>
        <v>2.0799999999999998E-3</v>
      </c>
      <c r="S124" s="155">
        <v>0</v>
      </c>
      <c r="T124" s="156">
        <f>S124*H124</f>
        <v>0</v>
      </c>
      <c r="AR124" s="157" t="s">
        <v>254</v>
      </c>
      <c r="AT124" s="157" t="s">
        <v>191</v>
      </c>
      <c r="AU124" s="157" t="s">
        <v>85</v>
      </c>
      <c r="AY124" s="14" t="s">
        <v>189</v>
      </c>
      <c r="BE124" s="158">
        <f>IF(N124="základní",J124,0)</f>
        <v>0</v>
      </c>
      <c r="BF124" s="158">
        <f>IF(N124="snížená",J124,0)</f>
        <v>0</v>
      </c>
      <c r="BG124" s="158">
        <f>IF(N124="zákl. přenesená",J124,0)</f>
        <v>0</v>
      </c>
      <c r="BH124" s="158">
        <f>IF(N124="sníž. přenesená",J124,0)</f>
        <v>0</v>
      </c>
      <c r="BI124" s="158">
        <f>IF(N124="nulová",J124,0)</f>
        <v>0</v>
      </c>
      <c r="BJ124" s="14" t="s">
        <v>85</v>
      </c>
      <c r="BK124" s="158">
        <f>ROUND(I124*H124,2)</f>
        <v>0</v>
      </c>
      <c r="BL124" s="14" t="s">
        <v>254</v>
      </c>
      <c r="BM124" s="157" t="s">
        <v>2793</v>
      </c>
    </row>
    <row r="125" spans="2:65" s="1" customFormat="1" ht="16.5" customHeight="1">
      <c r="B125" s="145"/>
      <c r="C125" s="146" t="s">
        <v>300</v>
      </c>
      <c r="D125" s="146" t="s">
        <v>191</v>
      </c>
      <c r="E125" s="147" t="s">
        <v>2794</v>
      </c>
      <c r="F125" s="148" t="s">
        <v>2795</v>
      </c>
      <c r="G125" s="149" t="s">
        <v>864</v>
      </c>
      <c r="H125" s="150">
        <v>1</v>
      </c>
      <c r="I125" s="151"/>
      <c r="J125" s="152">
        <f>ROUND(I125*H125,2)</f>
        <v>0</v>
      </c>
      <c r="K125" s="148" t="s">
        <v>195</v>
      </c>
      <c r="L125" s="29"/>
      <c r="M125" s="153" t="s">
        <v>3</v>
      </c>
      <c r="N125" s="154" t="s">
        <v>44</v>
      </c>
      <c r="O125" s="49"/>
      <c r="P125" s="155">
        <f>O125*H125</f>
        <v>0</v>
      </c>
      <c r="Q125" s="155">
        <v>3.2799999999999999E-3</v>
      </c>
      <c r="R125" s="155">
        <f>Q125*H125</f>
        <v>3.2799999999999999E-3</v>
      </c>
      <c r="S125" s="155">
        <v>0</v>
      </c>
      <c r="T125" s="156">
        <f>S125*H125</f>
        <v>0</v>
      </c>
      <c r="AR125" s="157" t="s">
        <v>254</v>
      </c>
      <c r="AT125" s="157" t="s">
        <v>191</v>
      </c>
      <c r="AU125" s="157" t="s">
        <v>85</v>
      </c>
      <c r="AY125" s="14" t="s">
        <v>189</v>
      </c>
      <c r="BE125" s="158">
        <f>IF(N125="základní",J125,0)</f>
        <v>0</v>
      </c>
      <c r="BF125" s="158">
        <f>IF(N125="snížená",J125,0)</f>
        <v>0</v>
      </c>
      <c r="BG125" s="158">
        <f>IF(N125="zákl. přenesená",J125,0)</f>
        <v>0</v>
      </c>
      <c r="BH125" s="158">
        <f>IF(N125="sníž. přenesená",J125,0)</f>
        <v>0</v>
      </c>
      <c r="BI125" s="158">
        <f>IF(N125="nulová",J125,0)</f>
        <v>0</v>
      </c>
      <c r="BJ125" s="14" t="s">
        <v>85</v>
      </c>
      <c r="BK125" s="158">
        <f>ROUND(I125*H125,2)</f>
        <v>0</v>
      </c>
      <c r="BL125" s="14" t="s">
        <v>254</v>
      </c>
      <c r="BM125" s="157" t="s">
        <v>2796</v>
      </c>
    </row>
    <row r="126" spans="2:65" s="11" customFormat="1" ht="22.9" customHeight="1">
      <c r="B126" s="132"/>
      <c r="D126" s="133" t="s">
        <v>71</v>
      </c>
      <c r="E126" s="143" t="s">
        <v>2164</v>
      </c>
      <c r="F126" s="143" t="s">
        <v>2165</v>
      </c>
      <c r="I126" s="135"/>
      <c r="J126" s="144">
        <f>BK126</f>
        <v>0</v>
      </c>
      <c r="L126" s="132"/>
      <c r="M126" s="137"/>
      <c r="N126" s="138"/>
      <c r="O126" s="138"/>
      <c r="P126" s="139">
        <f>SUM(P127:P128)</f>
        <v>0</v>
      </c>
      <c r="Q126" s="138"/>
      <c r="R126" s="139">
        <f>SUM(R127:R128)</f>
        <v>2.2599999999999999E-3</v>
      </c>
      <c r="S126" s="138"/>
      <c r="T126" s="140">
        <f>SUM(T127:T128)</f>
        <v>0</v>
      </c>
      <c r="AR126" s="133" t="s">
        <v>85</v>
      </c>
      <c r="AT126" s="141" t="s">
        <v>71</v>
      </c>
      <c r="AU126" s="141" t="s">
        <v>79</v>
      </c>
      <c r="AY126" s="133" t="s">
        <v>189</v>
      </c>
      <c r="BK126" s="142">
        <f>SUM(BK127:BK128)</f>
        <v>0</v>
      </c>
    </row>
    <row r="127" spans="2:65" s="1" customFormat="1" ht="16.5" customHeight="1">
      <c r="B127" s="145"/>
      <c r="C127" s="146" t="s">
        <v>304</v>
      </c>
      <c r="D127" s="146" t="s">
        <v>191</v>
      </c>
      <c r="E127" s="147" t="s">
        <v>2797</v>
      </c>
      <c r="F127" s="148" t="s">
        <v>2170</v>
      </c>
      <c r="G127" s="149" t="s">
        <v>307</v>
      </c>
      <c r="H127" s="150">
        <v>2</v>
      </c>
      <c r="I127" s="151"/>
      <c r="J127" s="152">
        <f>ROUND(I127*H127,2)</f>
        <v>0</v>
      </c>
      <c r="K127" s="148" t="s">
        <v>1453</v>
      </c>
      <c r="L127" s="29"/>
      <c r="M127" s="153" t="s">
        <v>3</v>
      </c>
      <c r="N127" s="154" t="s">
        <v>44</v>
      </c>
      <c r="O127" s="49"/>
      <c r="P127" s="155">
        <f>O127*H127</f>
        <v>0</v>
      </c>
      <c r="Q127" s="155">
        <v>0</v>
      </c>
      <c r="R127" s="155">
        <f>Q127*H127</f>
        <v>0</v>
      </c>
      <c r="S127" s="155">
        <v>0</v>
      </c>
      <c r="T127" s="156">
        <f>S127*H127</f>
        <v>0</v>
      </c>
      <c r="AR127" s="157" t="s">
        <v>254</v>
      </c>
      <c r="AT127" s="157" t="s">
        <v>191</v>
      </c>
      <c r="AU127" s="157" t="s">
        <v>85</v>
      </c>
      <c r="AY127" s="14" t="s">
        <v>189</v>
      </c>
      <c r="BE127" s="158">
        <f>IF(N127="základní",J127,0)</f>
        <v>0</v>
      </c>
      <c r="BF127" s="158">
        <f>IF(N127="snížená",J127,0)</f>
        <v>0</v>
      </c>
      <c r="BG127" s="158">
        <f>IF(N127="zákl. přenesená",J127,0)</f>
        <v>0</v>
      </c>
      <c r="BH127" s="158">
        <f>IF(N127="sníž. přenesená",J127,0)</f>
        <v>0</v>
      </c>
      <c r="BI127" s="158">
        <f>IF(N127="nulová",J127,0)</f>
        <v>0</v>
      </c>
      <c r="BJ127" s="14" t="s">
        <v>85</v>
      </c>
      <c r="BK127" s="158">
        <f>ROUND(I127*H127,2)</f>
        <v>0</v>
      </c>
      <c r="BL127" s="14" t="s">
        <v>254</v>
      </c>
      <c r="BM127" s="157" t="s">
        <v>2798</v>
      </c>
    </row>
    <row r="128" spans="2:65" s="1" customFormat="1" ht="16.5" customHeight="1">
      <c r="B128" s="145"/>
      <c r="C128" s="146" t="s">
        <v>309</v>
      </c>
      <c r="D128" s="146" t="s">
        <v>191</v>
      </c>
      <c r="E128" s="147" t="s">
        <v>2166</v>
      </c>
      <c r="F128" s="148" t="s">
        <v>2167</v>
      </c>
      <c r="G128" s="149" t="s">
        <v>864</v>
      </c>
      <c r="H128" s="150">
        <v>2</v>
      </c>
      <c r="I128" s="151"/>
      <c r="J128" s="152">
        <f>ROUND(I128*H128,2)</f>
        <v>0</v>
      </c>
      <c r="K128" s="148" t="s">
        <v>195</v>
      </c>
      <c r="L128" s="29"/>
      <c r="M128" s="170" t="s">
        <v>3</v>
      </c>
      <c r="N128" s="171" t="s">
        <v>44</v>
      </c>
      <c r="O128" s="172"/>
      <c r="P128" s="173">
        <f>O128*H128</f>
        <v>0</v>
      </c>
      <c r="Q128" s="173">
        <v>1.1299999999999999E-3</v>
      </c>
      <c r="R128" s="173">
        <f>Q128*H128</f>
        <v>2.2599999999999999E-3</v>
      </c>
      <c r="S128" s="173">
        <v>0</v>
      </c>
      <c r="T128" s="174">
        <f>S128*H128</f>
        <v>0</v>
      </c>
      <c r="AR128" s="157" t="s">
        <v>254</v>
      </c>
      <c r="AT128" s="157" t="s">
        <v>191</v>
      </c>
      <c r="AU128" s="157" t="s">
        <v>85</v>
      </c>
      <c r="AY128" s="14" t="s">
        <v>189</v>
      </c>
      <c r="BE128" s="158">
        <f>IF(N128="základní",J128,0)</f>
        <v>0</v>
      </c>
      <c r="BF128" s="158">
        <f>IF(N128="snížená",J128,0)</f>
        <v>0</v>
      </c>
      <c r="BG128" s="158">
        <f>IF(N128="zákl. přenesená",J128,0)</f>
        <v>0</v>
      </c>
      <c r="BH128" s="158">
        <f>IF(N128="sníž. přenesená",J128,0)</f>
        <v>0</v>
      </c>
      <c r="BI128" s="158">
        <f>IF(N128="nulová",J128,0)</f>
        <v>0</v>
      </c>
      <c r="BJ128" s="14" t="s">
        <v>85</v>
      </c>
      <c r="BK128" s="158">
        <f>ROUND(I128*H128,2)</f>
        <v>0</v>
      </c>
      <c r="BL128" s="14" t="s">
        <v>254</v>
      </c>
      <c r="BM128" s="157" t="s">
        <v>2799</v>
      </c>
    </row>
    <row r="129" spans="2:12" s="1" customFormat="1" ht="6.95" customHeight="1">
      <c r="B129" s="38"/>
      <c r="C129" s="39"/>
      <c r="D129" s="39"/>
      <c r="E129" s="39"/>
      <c r="F129" s="39"/>
      <c r="G129" s="39"/>
      <c r="H129" s="39"/>
      <c r="I129" s="106"/>
      <c r="J129" s="39"/>
      <c r="K129" s="39"/>
      <c r="L129" s="29"/>
    </row>
  </sheetData>
  <autoFilter ref="C91:K128" xr:uid="{00000000-0009-0000-0000-00000E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44"/>
  <sheetViews>
    <sheetView showGridLines="0" workbookViewId="0">
      <selection activeCell="D35" sqref="D3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9" width="20.1640625" style="87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3" t="s">
        <v>6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129</v>
      </c>
    </row>
    <row r="3" spans="2:46" ht="6.95" customHeight="1">
      <c r="B3" s="15"/>
      <c r="C3" s="16"/>
      <c r="D3" s="16"/>
      <c r="E3" s="16"/>
      <c r="F3" s="16"/>
      <c r="G3" s="16"/>
      <c r="H3" s="16"/>
      <c r="I3" s="88"/>
      <c r="J3" s="16"/>
      <c r="K3" s="16"/>
      <c r="L3" s="17"/>
      <c r="AT3" s="14" t="s">
        <v>85</v>
      </c>
    </row>
    <row r="4" spans="2:46" ht="24.95" customHeight="1">
      <c r="B4" s="17"/>
      <c r="D4" s="18" t="s">
        <v>136</v>
      </c>
      <c r="L4" s="17"/>
      <c r="M4" s="89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17</v>
      </c>
      <c r="L6" s="17"/>
    </row>
    <row r="7" spans="2:46" ht="16.5" customHeight="1">
      <c r="B7" s="17"/>
      <c r="E7" s="299" t="str">
        <f>'Rekapitulace stavby'!K6</f>
        <v>Sociální bydlení v ul. Mlýnská, Bystřice pod Hostýnem</v>
      </c>
      <c r="F7" s="300"/>
      <c r="G7" s="300"/>
      <c r="H7" s="300"/>
      <c r="L7" s="17"/>
    </row>
    <row r="8" spans="2:46" ht="12" customHeight="1">
      <c r="B8" s="17"/>
      <c r="D8" s="24" t="s">
        <v>137</v>
      </c>
      <c r="L8" s="17"/>
    </row>
    <row r="9" spans="2:46" s="1" customFormat="1" ht="16.5" customHeight="1">
      <c r="B9" s="29"/>
      <c r="E9" s="299" t="s">
        <v>2397</v>
      </c>
      <c r="F9" s="298"/>
      <c r="G9" s="298"/>
      <c r="H9" s="298"/>
      <c r="I9" s="90"/>
      <c r="L9" s="29"/>
    </row>
    <row r="10" spans="2:46" s="1" customFormat="1" ht="12" customHeight="1">
      <c r="B10" s="29"/>
      <c r="D10" s="24" t="s">
        <v>139</v>
      </c>
      <c r="I10" s="90"/>
      <c r="L10" s="29"/>
    </row>
    <row r="11" spans="2:46" s="1" customFormat="1" ht="36.950000000000003" customHeight="1">
      <c r="B11" s="29"/>
      <c r="E11" s="271" t="s">
        <v>2800</v>
      </c>
      <c r="F11" s="298"/>
      <c r="G11" s="298"/>
      <c r="H11" s="298"/>
      <c r="I11" s="90"/>
      <c r="L11" s="29"/>
    </row>
    <row r="12" spans="2:46" s="1" customFormat="1">
      <c r="B12" s="29"/>
      <c r="I12" s="90"/>
      <c r="L12" s="29"/>
    </row>
    <row r="13" spans="2:46" s="1" customFormat="1" ht="12" customHeight="1">
      <c r="B13" s="29"/>
      <c r="D13" s="24" t="s">
        <v>18</v>
      </c>
      <c r="F13" s="22" t="s">
        <v>3</v>
      </c>
      <c r="I13" s="91" t="s">
        <v>19</v>
      </c>
      <c r="J13" s="22" t="s">
        <v>3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91" t="s">
        <v>22</v>
      </c>
      <c r="J14" s="46">
        <f>'Rekapitulace stavby'!AN8</f>
        <v>0</v>
      </c>
      <c r="L14" s="29"/>
    </row>
    <row r="15" spans="2:46" s="1" customFormat="1" ht="10.9" customHeight="1">
      <c r="B15" s="29"/>
      <c r="I15" s="90"/>
      <c r="L15" s="29"/>
    </row>
    <row r="16" spans="2:46" s="1" customFormat="1" ht="12" customHeight="1">
      <c r="B16" s="29"/>
      <c r="D16" s="24" t="s">
        <v>23</v>
      </c>
      <c r="I16" s="91" t="s">
        <v>24</v>
      </c>
      <c r="J16" s="22" t="s">
        <v>25</v>
      </c>
      <c r="L16" s="29"/>
    </row>
    <row r="17" spans="2:12" s="1" customFormat="1" ht="18" customHeight="1">
      <c r="B17" s="29"/>
      <c r="E17" s="22" t="s">
        <v>26</v>
      </c>
      <c r="I17" s="91" t="s">
        <v>27</v>
      </c>
      <c r="J17" s="22" t="s">
        <v>3</v>
      </c>
      <c r="L17" s="29"/>
    </row>
    <row r="18" spans="2:12" s="1" customFormat="1" ht="6.95" customHeight="1">
      <c r="B18" s="29"/>
      <c r="I18" s="90"/>
      <c r="L18" s="29"/>
    </row>
    <row r="19" spans="2:12" s="1" customFormat="1" ht="12" customHeight="1">
      <c r="B19" s="29"/>
      <c r="D19" s="24" t="s">
        <v>28</v>
      </c>
      <c r="I19" s="91" t="s">
        <v>24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301" t="str">
        <f>'Rekapitulace stavby'!E14</f>
        <v>Vyplň údaj</v>
      </c>
      <c r="F20" s="274"/>
      <c r="G20" s="274"/>
      <c r="H20" s="274"/>
      <c r="I20" s="91" t="s">
        <v>27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I21" s="90"/>
      <c r="L21" s="29"/>
    </row>
    <row r="22" spans="2:12" s="1" customFormat="1" ht="12" customHeight="1">
      <c r="B22" s="29"/>
      <c r="D22" s="24" t="s">
        <v>30</v>
      </c>
      <c r="I22" s="91" t="s">
        <v>24</v>
      </c>
      <c r="J22" s="22" t="s">
        <v>31</v>
      </c>
      <c r="L22" s="29"/>
    </row>
    <row r="23" spans="2:12" s="1" customFormat="1" ht="18" customHeight="1">
      <c r="B23" s="29"/>
      <c r="E23" s="22" t="s">
        <v>32</v>
      </c>
      <c r="I23" s="91" t="s">
        <v>27</v>
      </c>
      <c r="J23" s="22" t="s">
        <v>3</v>
      </c>
      <c r="L23" s="29"/>
    </row>
    <row r="24" spans="2:12" s="1" customFormat="1" ht="6.95" customHeight="1">
      <c r="B24" s="29"/>
      <c r="I24" s="90"/>
      <c r="L24" s="29"/>
    </row>
    <row r="25" spans="2:12" s="1" customFormat="1" ht="12" customHeight="1">
      <c r="B25" s="29"/>
      <c r="D25" s="24" t="s">
        <v>34</v>
      </c>
      <c r="I25" s="91" t="s">
        <v>24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91" t="s">
        <v>27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I27" s="90"/>
      <c r="L27" s="29"/>
    </row>
    <row r="28" spans="2:12" s="1" customFormat="1" ht="12" customHeight="1">
      <c r="B28" s="29"/>
      <c r="D28" s="24" t="s">
        <v>36</v>
      </c>
      <c r="I28" s="90"/>
      <c r="L28" s="29"/>
    </row>
    <row r="29" spans="2:12" s="7" customFormat="1" ht="51" customHeight="1">
      <c r="B29" s="92"/>
      <c r="E29" s="278" t="s">
        <v>37</v>
      </c>
      <c r="F29" s="278"/>
      <c r="G29" s="278"/>
      <c r="H29" s="278"/>
      <c r="I29" s="93"/>
      <c r="L29" s="92"/>
    </row>
    <row r="30" spans="2:12" s="1" customFormat="1" ht="6.95" customHeight="1">
      <c r="B30" s="29"/>
      <c r="I30" s="90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94"/>
      <c r="J31" s="47"/>
      <c r="K31" s="47"/>
      <c r="L31" s="29"/>
    </row>
    <row r="32" spans="2:12" s="1" customFormat="1" ht="25.35" customHeight="1">
      <c r="B32" s="29"/>
      <c r="D32" s="95" t="s">
        <v>38</v>
      </c>
      <c r="I32" s="90"/>
      <c r="J32" s="60">
        <f>ROUND(J92,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94"/>
      <c r="J33" s="47"/>
      <c r="K33" s="47"/>
      <c r="L33" s="29"/>
    </row>
    <row r="34" spans="2:12" s="1" customFormat="1" ht="14.45" customHeight="1">
      <c r="B34" s="29"/>
      <c r="F34" s="32" t="s">
        <v>40</v>
      </c>
      <c r="I34" s="96" t="s">
        <v>39</v>
      </c>
      <c r="J34" s="32" t="s">
        <v>41</v>
      </c>
      <c r="L34" s="29"/>
    </row>
    <row r="35" spans="2:12" s="1" customFormat="1" ht="14.45" customHeight="1">
      <c r="B35" s="29"/>
      <c r="D35" s="314" t="s">
        <v>42</v>
      </c>
      <c r="E35" s="310" t="s">
        <v>43</v>
      </c>
      <c r="F35" s="311">
        <f>ROUND((SUM(BE92:BE143)),  2)</f>
        <v>0</v>
      </c>
      <c r="G35" s="312"/>
      <c r="H35" s="312"/>
      <c r="I35" s="313">
        <v>0.21</v>
      </c>
      <c r="J35" s="311">
        <f>ROUND(((SUM(BE92:BE143))*I35),  2)</f>
        <v>0</v>
      </c>
      <c r="L35" s="29"/>
    </row>
    <row r="36" spans="2:12" s="1" customFormat="1" ht="14.45" customHeight="1">
      <c r="B36" s="29"/>
      <c r="E36" s="24" t="s">
        <v>44</v>
      </c>
      <c r="F36" s="255"/>
      <c r="I36" s="98">
        <v>0.15</v>
      </c>
      <c r="J36" s="255"/>
      <c r="L36" s="29"/>
    </row>
    <row r="37" spans="2:12" s="1" customFormat="1" ht="14.45" hidden="1" customHeight="1">
      <c r="B37" s="29"/>
      <c r="E37" s="24" t="s">
        <v>45</v>
      </c>
      <c r="F37" s="97">
        <f>ROUND((SUM(BG92:BG143)),  2)</f>
        <v>0</v>
      </c>
      <c r="I37" s="98">
        <v>0.21</v>
      </c>
      <c r="J37" s="97">
        <f>0</f>
        <v>0</v>
      </c>
      <c r="L37" s="29"/>
    </row>
    <row r="38" spans="2:12" s="1" customFormat="1" ht="14.45" hidden="1" customHeight="1">
      <c r="B38" s="29"/>
      <c r="E38" s="24" t="s">
        <v>46</v>
      </c>
      <c r="F38" s="97">
        <f>ROUND((SUM(BH92:BH143)),  2)</f>
        <v>0</v>
      </c>
      <c r="I38" s="98">
        <v>0.15</v>
      </c>
      <c r="J38" s="97">
        <f>0</f>
        <v>0</v>
      </c>
      <c r="L38" s="29"/>
    </row>
    <row r="39" spans="2:12" s="1" customFormat="1" ht="14.45" hidden="1" customHeight="1">
      <c r="B39" s="29"/>
      <c r="E39" s="24" t="s">
        <v>47</v>
      </c>
      <c r="F39" s="97">
        <f>ROUND((SUM(BI92:BI143)),  2)</f>
        <v>0</v>
      </c>
      <c r="I39" s="98">
        <v>0</v>
      </c>
      <c r="J39" s="97">
        <f>0</f>
        <v>0</v>
      </c>
      <c r="L39" s="29"/>
    </row>
    <row r="40" spans="2:12" s="1" customFormat="1" ht="6.95" customHeight="1">
      <c r="B40" s="29"/>
      <c r="I40" s="90"/>
      <c r="L40" s="29"/>
    </row>
    <row r="41" spans="2:12" s="1" customFormat="1" ht="25.35" customHeight="1">
      <c r="B41" s="29"/>
      <c r="C41" s="99"/>
      <c r="D41" s="100" t="s">
        <v>48</v>
      </c>
      <c r="E41" s="51"/>
      <c r="F41" s="51"/>
      <c r="G41" s="101" t="s">
        <v>49</v>
      </c>
      <c r="H41" s="102" t="s">
        <v>50</v>
      </c>
      <c r="I41" s="103"/>
      <c r="J41" s="104">
        <f>SUM(J32:J39)</f>
        <v>0</v>
      </c>
      <c r="K41" s="105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106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107"/>
      <c r="J46" s="41"/>
      <c r="K46" s="41"/>
      <c r="L46" s="29"/>
    </row>
    <row r="47" spans="2:12" s="1" customFormat="1" ht="24.95" customHeight="1">
      <c r="B47" s="29"/>
      <c r="C47" s="18" t="s">
        <v>141</v>
      </c>
      <c r="I47" s="90"/>
      <c r="L47" s="29"/>
    </row>
    <row r="48" spans="2:12" s="1" customFormat="1" ht="6.95" customHeight="1">
      <c r="B48" s="29"/>
      <c r="I48" s="90"/>
      <c r="L48" s="29"/>
    </row>
    <row r="49" spans="2:47" s="1" customFormat="1" ht="12" customHeight="1">
      <c r="B49" s="29"/>
      <c r="C49" s="24" t="s">
        <v>17</v>
      </c>
      <c r="I49" s="90"/>
      <c r="L49" s="29"/>
    </row>
    <row r="50" spans="2:47" s="1" customFormat="1" ht="16.5" customHeight="1">
      <c r="B50" s="29"/>
      <c r="E50" s="299" t="str">
        <f>E7</f>
        <v>Sociální bydlení v ul. Mlýnská, Bystřice pod Hostýnem</v>
      </c>
      <c r="F50" s="300"/>
      <c r="G50" s="300"/>
      <c r="H50" s="300"/>
      <c r="I50" s="90"/>
      <c r="L50" s="29"/>
    </row>
    <row r="51" spans="2:47" ht="12" customHeight="1">
      <c r="B51" s="17"/>
      <c r="C51" s="24" t="s">
        <v>137</v>
      </c>
      <c r="L51" s="17"/>
    </row>
    <row r="52" spans="2:47" s="1" customFormat="1" ht="16.5" customHeight="1">
      <c r="B52" s="29"/>
      <c r="E52" s="299" t="s">
        <v>2397</v>
      </c>
      <c r="F52" s="298"/>
      <c r="G52" s="298"/>
      <c r="H52" s="298"/>
      <c r="I52" s="90"/>
      <c r="L52" s="29"/>
    </row>
    <row r="53" spans="2:47" s="1" customFormat="1" ht="12" customHeight="1">
      <c r="B53" s="29"/>
      <c r="C53" s="24" t="s">
        <v>139</v>
      </c>
      <c r="I53" s="90"/>
      <c r="L53" s="29"/>
    </row>
    <row r="54" spans="2:47" s="1" customFormat="1" ht="16.5" customHeight="1">
      <c r="B54" s="29"/>
      <c r="E54" s="271" t="str">
        <f>E11</f>
        <v>SO02 - 06 - IO 05 - Venkovní osvětlení</v>
      </c>
      <c r="F54" s="298"/>
      <c r="G54" s="298"/>
      <c r="H54" s="298"/>
      <c r="I54" s="90"/>
      <c r="L54" s="29"/>
    </row>
    <row r="55" spans="2:47" s="1" customFormat="1" ht="6.95" customHeight="1">
      <c r="B55" s="29"/>
      <c r="I55" s="90"/>
      <c r="L55" s="29"/>
    </row>
    <row r="56" spans="2:47" s="1" customFormat="1" ht="12" customHeight="1">
      <c r="B56" s="29"/>
      <c r="C56" s="24" t="s">
        <v>20</v>
      </c>
      <c r="F56" s="22" t="str">
        <f>F14</f>
        <v>Bystřice pod Hostýnem</v>
      </c>
      <c r="I56" s="91" t="s">
        <v>22</v>
      </c>
      <c r="J56" s="46">
        <f>IF(J14="","",J14)</f>
        <v>0</v>
      </c>
      <c r="L56" s="29"/>
    </row>
    <row r="57" spans="2:47" s="1" customFormat="1" ht="6.95" customHeight="1">
      <c r="B57" s="29"/>
      <c r="I57" s="90"/>
      <c r="L57" s="29"/>
    </row>
    <row r="58" spans="2:47" s="1" customFormat="1" ht="15.2" customHeight="1">
      <c r="B58" s="29"/>
      <c r="C58" s="24" t="s">
        <v>23</v>
      </c>
      <c r="F58" s="22" t="str">
        <f>E17</f>
        <v>Město Bystřice pod Hostýnem, Masarykovo nám. 137</v>
      </c>
      <c r="I58" s="91" t="s">
        <v>30</v>
      </c>
      <c r="J58" s="27" t="str">
        <f>E23</f>
        <v>dnprojekce s.r.o.</v>
      </c>
      <c r="L58" s="29"/>
    </row>
    <row r="59" spans="2:47" s="1" customFormat="1" ht="15.2" customHeight="1">
      <c r="B59" s="29"/>
      <c r="C59" s="24" t="s">
        <v>28</v>
      </c>
      <c r="F59" s="22" t="str">
        <f>IF(E20="","",E20)</f>
        <v>Vyplň údaj</v>
      </c>
      <c r="I59" s="91" t="s">
        <v>34</v>
      </c>
      <c r="J59" s="27" t="str">
        <f>E26</f>
        <v xml:space="preserve"> </v>
      </c>
      <c r="L59" s="29"/>
    </row>
    <row r="60" spans="2:47" s="1" customFormat="1" ht="10.35" customHeight="1">
      <c r="B60" s="29"/>
      <c r="I60" s="90"/>
      <c r="L60" s="29"/>
    </row>
    <row r="61" spans="2:47" s="1" customFormat="1" ht="29.25" customHeight="1">
      <c r="B61" s="29"/>
      <c r="C61" s="108" t="s">
        <v>142</v>
      </c>
      <c r="D61" s="99"/>
      <c r="E61" s="99"/>
      <c r="F61" s="99"/>
      <c r="G61" s="99"/>
      <c r="H61" s="99"/>
      <c r="I61" s="109"/>
      <c r="J61" s="110" t="s">
        <v>143</v>
      </c>
      <c r="K61" s="99"/>
      <c r="L61" s="29"/>
    </row>
    <row r="62" spans="2:47" s="1" customFormat="1" ht="10.35" customHeight="1">
      <c r="B62" s="29"/>
      <c r="I62" s="90"/>
      <c r="L62" s="29"/>
    </row>
    <row r="63" spans="2:47" s="1" customFormat="1" ht="22.9" customHeight="1">
      <c r="B63" s="29"/>
      <c r="C63" s="111" t="s">
        <v>70</v>
      </c>
      <c r="I63" s="90"/>
      <c r="J63" s="60">
        <f>J92</f>
        <v>0</v>
      </c>
      <c r="L63" s="29"/>
      <c r="AU63" s="14" t="s">
        <v>144</v>
      </c>
    </row>
    <row r="64" spans="2:47" s="8" customFormat="1" ht="24.95" customHeight="1">
      <c r="B64" s="112"/>
      <c r="D64" s="113" t="s">
        <v>2801</v>
      </c>
      <c r="E64" s="114"/>
      <c r="F64" s="114"/>
      <c r="G64" s="114"/>
      <c r="H64" s="114"/>
      <c r="I64" s="115"/>
      <c r="J64" s="116">
        <f>J93</f>
        <v>0</v>
      </c>
      <c r="L64" s="112"/>
    </row>
    <row r="65" spans="2:12" s="9" customFormat="1" ht="19.899999999999999" customHeight="1">
      <c r="B65" s="117"/>
      <c r="D65" s="118" t="s">
        <v>146</v>
      </c>
      <c r="E65" s="119"/>
      <c r="F65" s="119"/>
      <c r="G65" s="119"/>
      <c r="H65" s="119"/>
      <c r="I65" s="120"/>
      <c r="J65" s="121">
        <f>J94</f>
        <v>0</v>
      </c>
      <c r="L65" s="117"/>
    </row>
    <row r="66" spans="2:12" s="9" customFormat="1" ht="19.899999999999999" customHeight="1">
      <c r="B66" s="117"/>
      <c r="D66" s="118" t="s">
        <v>2802</v>
      </c>
      <c r="E66" s="119"/>
      <c r="F66" s="119"/>
      <c r="G66" s="119"/>
      <c r="H66" s="119"/>
      <c r="I66" s="120"/>
      <c r="J66" s="121">
        <f>J107</f>
        <v>0</v>
      </c>
      <c r="L66" s="117"/>
    </row>
    <row r="67" spans="2:12" s="9" customFormat="1" ht="19.899999999999999" customHeight="1">
      <c r="B67" s="117"/>
      <c r="D67" s="118" t="s">
        <v>2578</v>
      </c>
      <c r="E67" s="119"/>
      <c r="F67" s="119"/>
      <c r="G67" s="119"/>
      <c r="H67" s="119"/>
      <c r="I67" s="120"/>
      <c r="J67" s="121">
        <f>J113</f>
        <v>0</v>
      </c>
      <c r="L67" s="117"/>
    </row>
    <row r="68" spans="2:12" s="9" customFormat="1" ht="19.899999999999999" customHeight="1">
      <c r="B68" s="117"/>
      <c r="D68" s="118" t="s">
        <v>157</v>
      </c>
      <c r="E68" s="119"/>
      <c r="F68" s="119"/>
      <c r="G68" s="119"/>
      <c r="H68" s="119"/>
      <c r="I68" s="120"/>
      <c r="J68" s="121">
        <f>J115</f>
        <v>0</v>
      </c>
      <c r="L68" s="117"/>
    </row>
    <row r="69" spans="2:12" s="8" customFormat="1" ht="24.95" customHeight="1">
      <c r="B69" s="112"/>
      <c r="D69" s="113" t="s">
        <v>158</v>
      </c>
      <c r="E69" s="114"/>
      <c r="F69" s="114"/>
      <c r="G69" s="114"/>
      <c r="H69" s="114"/>
      <c r="I69" s="115"/>
      <c r="J69" s="116">
        <f>J117</f>
        <v>0</v>
      </c>
      <c r="L69" s="112"/>
    </row>
    <row r="70" spans="2:12" s="9" customFormat="1" ht="19.899999999999999" customHeight="1">
      <c r="B70" s="117"/>
      <c r="D70" s="118" t="s">
        <v>1275</v>
      </c>
      <c r="E70" s="119"/>
      <c r="F70" s="119"/>
      <c r="G70" s="119"/>
      <c r="H70" s="119"/>
      <c r="I70" s="120"/>
      <c r="J70" s="121">
        <f>J118</f>
        <v>0</v>
      </c>
      <c r="L70" s="117"/>
    </row>
    <row r="71" spans="2:12" s="1" customFormat="1" ht="21.75" customHeight="1">
      <c r="B71" s="29"/>
      <c r="I71" s="90"/>
      <c r="L71" s="29"/>
    </row>
    <row r="72" spans="2:12" s="1" customFormat="1" ht="6.95" customHeight="1">
      <c r="B72" s="38"/>
      <c r="C72" s="39"/>
      <c r="D72" s="39"/>
      <c r="E72" s="39"/>
      <c r="F72" s="39"/>
      <c r="G72" s="39"/>
      <c r="H72" s="39"/>
      <c r="I72" s="106"/>
      <c r="J72" s="39"/>
      <c r="K72" s="39"/>
      <c r="L72" s="29"/>
    </row>
    <row r="76" spans="2:12" s="1" customFormat="1" ht="6.95" customHeight="1">
      <c r="B76" s="40"/>
      <c r="C76" s="41"/>
      <c r="D76" s="41"/>
      <c r="E76" s="41"/>
      <c r="F76" s="41"/>
      <c r="G76" s="41"/>
      <c r="H76" s="41"/>
      <c r="I76" s="107"/>
      <c r="J76" s="41"/>
      <c r="K76" s="41"/>
      <c r="L76" s="29"/>
    </row>
    <row r="77" spans="2:12" s="1" customFormat="1" ht="24.95" customHeight="1">
      <c r="B77" s="29"/>
      <c r="C77" s="18" t="s">
        <v>174</v>
      </c>
      <c r="I77" s="90"/>
      <c r="L77" s="29"/>
    </row>
    <row r="78" spans="2:12" s="1" customFormat="1" ht="6.95" customHeight="1">
      <c r="B78" s="29"/>
      <c r="I78" s="90"/>
      <c r="L78" s="29"/>
    </row>
    <row r="79" spans="2:12" s="1" customFormat="1" ht="12" customHeight="1">
      <c r="B79" s="29"/>
      <c r="C79" s="24" t="s">
        <v>17</v>
      </c>
      <c r="I79" s="90"/>
      <c r="L79" s="29"/>
    </row>
    <row r="80" spans="2:12" s="1" customFormat="1" ht="16.5" customHeight="1">
      <c r="B80" s="29"/>
      <c r="E80" s="299" t="str">
        <f>E7</f>
        <v>Sociální bydlení v ul. Mlýnská, Bystřice pod Hostýnem</v>
      </c>
      <c r="F80" s="300"/>
      <c r="G80" s="300"/>
      <c r="H80" s="300"/>
      <c r="I80" s="90"/>
      <c r="L80" s="29"/>
    </row>
    <row r="81" spans="2:65" ht="12" customHeight="1">
      <c r="B81" s="17"/>
      <c r="C81" s="24" t="s">
        <v>137</v>
      </c>
      <c r="L81" s="17"/>
    </row>
    <row r="82" spans="2:65" s="1" customFormat="1" ht="16.5" customHeight="1">
      <c r="B82" s="29"/>
      <c r="E82" s="299" t="s">
        <v>2397</v>
      </c>
      <c r="F82" s="298"/>
      <c r="G82" s="298"/>
      <c r="H82" s="298"/>
      <c r="I82" s="90"/>
      <c r="L82" s="29"/>
    </row>
    <row r="83" spans="2:65" s="1" customFormat="1" ht="12" customHeight="1">
      <c r="B83" s="29"/>
      <c r="C83" s="24" t="s">
        <v>139</v>
      </c>
      <c r="I83" s="90"/>
      <c r="L83" s="29"/>
    </row>
    <row r="84" spans="2:65" s="1" customFormat="1" ht="16.5" customHeight="1">
      <c r="B84" s="29"/>
      <c r="E84" s="271" t="str">
        <f>E11</f>
        <v>SO02 - 06 - IO 05 - Venkovní osvětlení</v>
      </c>
      <c r="F84" s="298"/>
      <c r="G84" s="298"/>
      <c r="H84" s="298"/>
      <c r="I84" s="90"/>
      <c r="L84" s="29"/>
    </row>
    <row r="85" spans="2:65" s="1" customFormat="1" ht="6.95" customHeight="1">
      <c r="B85" s="29"/>
      <c r="I85" s="90"/>
      <c r="L85" s="29"/>
    </row>
    <row r="86" spans="2:65" s="1" customFormat="1" ht="12" customHeight="1">
      <c r="B86" s="29"/>
      <c r="C86" s="24" t="s">
        <v>20</v>
      </c>
      <c r="F86" s="22" t="str">
        <f>F14</f>
        <v>Bystřice pod Hostýnem</v>
      </c>
      <c r="I86" s="91" t="s">
        <v>22</v>
      </c>
      <c r="J86" s="46">
        <f>IF(J14="","",J14)</f>
        <v>0</v>
      </c>
      <c r="L86" s="29"/>
    </row>
    <row r="87" spans="2:65" s="1" customFormat="1" ht="6.95" customHeight="1">
      <c r="B87" s="29"/>
      <c r="I87" s="90"/>
      <c r="L87" s="29"/>
    </row>
    <row r="88" spans="2:65" s="1" customFormat="1" ht="15.2" customHeight="1">
      <c r="B88" s="29"/>
      <c r="C88" s="24" t="s">
        <v>23</v>
      </c>
      <c r="F88" s="22" t="str">
        <f>E17</f>
        <v>Město Bystřice pod Hostýnem, Masarykovo nám. 137</v>
      </c>
      <c r="I88" s="91" t="s">
        <v>30</v>
      </c>
      <c r="J88" s="27" t="str">
        <f>E23</f>
        <v>dnprojekce s.r.o.</v>
      </c>
      <c r="L88" s="29"/>
    </row>
    <row r="89" spans="2:65" s="1" customFormat="1" ht="15.2" customHeight="1">
      <c r="B89" s="29"/>
      <c r="C89" s="24" t="s">
        <v>28</v>
      </c>
      <c r="F89" s="22" t="str">
        <f>IF(E20="","",E20)</f>
        <v>Vyplň údaj</v>
      </c>
      <c r="I89" s="91" t="s">
        <v>34</v>
      </c>
      <c r="J89" s="27" t="str">
        <f>E26</f>
        <v xml:space="preserve"> </v>
      </c>
      <c r="L89" s="29"/>
    </row>
    <row r="90" spans="2:65" s="1" customFormat="1" ht="10.35" customHeight="1">
      <c r="B90" s="29"/>
      <c r="I90" s="90"/>
      <c r="L90" s="29"/>
    </row>
    <row r="91" spans="2:65" s="10" customFormat="1" ht="29.25" customHeight="1">
      <c r="B91" s="122"/>
      <c r="C91" s="123" t="s">
        <v>175</v>
      </c>
      <c r="D91" s="124" t="s">
        <v>57</v>
      </c>
      <c r="E91" s="124" t="s">
        <v>53</v>
      </c>
      <c r="F91" s="124" t="s">
        <v>54</v>
      </c>
      <c r="G91" s="124" t="s">
        <v>176</v>
      </c>
      <c r="H91" s="124" t="s">
        <v>177</v>
      </c>
      <c r="I91" s="125" t="s">
        <v>178</v>
      </c>
      <c r="J91" s="126" t="s">
        <v>143</v>
      </c>
      <c r="K91" s="127" t="s">
        <v>179</v>
      </c>
      <c r="L91" s="122"/>
      <c r="M91" s="53" t="s">
        <v>3</v>
      </c>
      <c r="N91" s="54" t="s">
        <v>42</v>
      </c>
      <c r="O91" s="54" t="s">
        <v>180</v>
      </c>
      <c r="P91" s="54" t="s">
        <v>181</v>
      </c>
      <c r="Q91" s="54" t="s">
        <v>182</v>
      </c>
      <c r="R91" s="54" t="s">
        <v>183</v>
      </c>
      <c r="S91" s="54" t="s">
        <v>184</v>
      </c>
      <c r="T91" s="55" t="s">
        <v>185</v>
      </c>
    </row>
    <row r="92" spans="2:65" s="1" customFormat="1" ht="22.9" customHeight="1">
      <c r="B92" s="29"/>
      <c r="C92" s="58" t="s">
        <v>186</v>
      </c>
      <c r="I92" s="90"/>
      <c r="J92" s="128">
        <f>BK92</f>
        <v>0</v>
      </c>
      <c r="L92" s="29"/>
      <c r="M92" s="56"/>
      <c r="N92" s="47"/>
      <c r="O92" s="47"/>
      <c r="P92" s="129">
        <f>P93+P117</f>
        <v>0</v>
      </c>
      <c r="Q92" s="47"/>
      <c r="R92" s="129">
        <f>R93+R117</f>
        <v>33.500384000000004</v>
      </c>
      <c r="S92" s="47"/>
      <c r="T92" s="130">
        <f>T93+T117</f>
        <v>0</v>
      </c>
      <c r="AT92" s="14" t="s">
        <v>71</v>
      </c>
      <c r="AU92" s="14" t="s">
        <v>144</v>
      </c>
      <c r="BK92" s="131">
        <f>BK93+BK117</f>
        <v>0</v>
      </c>
    </row>
    <row r="93" spans="2:65" s="11" customFormat="1" ht="25.9" customHeight="1">
      <c r="B93" s="132"/>
      <c r="D93" s="133" t="s">
        <v>71</v>
      </c>
      <c r="E93" s="134" t="s">
        <v>187</v>
      </c>
      <c r="F93" s="134" t="s">
        <v>2803</v>
      </c>
      <c r="I93" s="135"/>
      <c r="J93" s="136">
        <f>BK93</f>
        <v>0</v>
      </c>
      <c r="L93" s="132"/>
      <c r="M93" s="137"/>
      <c r="N93" s="138"/>
      <c r="O93" s="138"/>
      <c r="P93" s="139">
        <f>P94+P107+P113+P115</f>
        <v>0</v>
      </c>
      <c r="Q93" s="138"/>
      <c r="R93" s="139">
        <f>R94+R107+R113+R115</f>
        <v>33.146664000000001</v>
      </c>
      <c r="S93" s="138"/>
      <c r="T93" s="140">
        <f>T94+T107+T113+T115</f>
        <v>0</v>
      </c>
      <c r="AR93" s="133" t="s">
        <v>79</v>
      </c>
      <c r="AT93" s="141" t="s">
        <v>71</v>
      </c>
      <c r="AU93" s="141" t="s">
        <v>72</v>
      </c>
      <c r="AY93" s="133" t="s">
        <v>189</v>
      </c>
      <c r="BK93" s="142">
        <f>BK94+BK107+BK113+BK115</f>
        <v>0</v>
      </c>
    </row>
    <row r="94" spans="2:65" s="11" customFormat="1" ht="22.9" customHeight="1">
      <c r="B94" s="132"/>
      <c r="D94" s="133" t="s">
        <v>71</v>
      </c>
      <c r="E94" s="143" t="s">
        <v>79</v>
      </c>
      <c r="F94" s="143" t="s">
        <v>190</v>
      </c>
      <c r="I94" s="135"/>
      <c r="J94" s="144">
        <f>BK94</f>
        <v>0</v>
      </c>
      <c r="L94" s="132"/>
      <c r="M94" s="137"/>
      <c r="N94" s="138"/>
      <c r="O94" s="138"/>
      <c r="P94" s="139">
        <f>SUM(P95:P106)</f>
        <v>0</v>
      </c>
      <c r="Q94" s="138"/>
      <c r="R94" s="139">
        <f>SUM(R95:R106)</f>
        <v>27.002772</v>
      </c>
      <c r="S94" s="138"/>
      <c r="T94" s="140">
        <f>SUM(T95:T106)</f>
        <v>0</v>
      </c>
      <c r="AR94" s="133" t="s">
        <v>79</v>
      </c>
      <c r="AT94" s="141" t="s">
        <v>71</v>
      </c>
      <c r="AU94" s="141" t="s">
        <v>79</v>
      </c>
      <c r="AY94" s="133" t="s">
        <v>189</v>
      </c>
      <c r="BK94" s="142">
        <f>SUM(BK95:BK106)</f>
        <v>0</v>
      </c>
    </row>
    <row r="95" spans="2:65" s="1" customFormat="1" ht="16.5" customHeight="1">
      <c r="B95" s="145"/>
      <c r="C95" s="146" t="s">
        <v>79</v>
      </c>
      <c r="D95" s="146" t="s">
        <v>191</v>
      </c>
      <c r="E95" s="147" t="s">
        <v>2401</v>
      </c>
      <c r="F95" s="148" t="s">
        <v>2804</v>
      </c>
      <c r="G95" s="149" t="s">
        <v>2805</v>
      </c>
      <c r="H95" s="150">
        <v>0.1</v>
      </c>
      <c r="I95" s="151"/>
      <c r="J95" s="152">
        <f t="shared" ref="J95:J106" si="0">ROUND(I95*H95,2)</f>
        <v>0</v>
      </c>
      <c r="K95" s="148" t="s">
        <v>877</v>
      </c>
      <c r="L95" s="29"/>
      <c r="M95" s="153" t="s">
        <v>3</v>
      </c>
      <c r="N95" s="154" t="s">
        <v>43</v>
      </c>
      <c r="O95" s="49"/>
      <c r="P95" s="155">
        <f t="shared" ref="P95:P106" si="1">O95*H95</f>
        <v>0</v>
      </c>
      <c r="Q95" s="155">
        <v>0</v>
      </c>
      <c r="R95" s="155">
        <f t="shared" ref="R95:R106" si="2">Q95*H95</f>
        <v>0</v>
      </c>
      <c r="S95" s="155">
        <v>0</v>
      </c>
      <c r="T95" s="156">
        <f t="shared" ref="T95:T106" si="3">S95*H95</f>
        <v>0</v>
      </c>
      <c r="AR95" s="157" t="s">
        <v>196</v>
      </c>
      <c r="AT95" s="157" t="s">
        <v>191</v>
      </c>
      <c r="AU95" s="157" t="s">
        <v>85</v>
      </c>
      <c r="AY95" s="14" t="s">
        <v>189</v>
      </c>
      <c r="BE95" s="158">
        <f t="shared" ref="BE95:BE106" si="4">IF(N95="základní",J95,0)</f>
        <v>0</v>
      </c>
      <c r="BF95" s="158">
        <f t="shared" ref="BF95:BF106" si="5">IF(N95="snížená",J95,0)</f>
        <v>0</v>
      </c>
      <c r="BG95" s="158">
        <f t="shared" ref="BG95:BG106" si="6">IF(N95="zákl. přenesená",J95,0)</f>
        <v>0</v>
      </c>
      <c r="BH95" s="158">
        <f t="shared" ref="BH95:BH106" si="7">IF(N95="sníž. přenesená",J95,0)</f>
        <v>0</v>
      </c>
      <c r="BI95" s="158">
        <f t="shared" ref="BI95:BI106" si="8">IF(N95="nulová",J95,0)</f>
        <v>0</v>
      </c>
      <c r="BJ95" s="14" t="s">
        <v>79</v>
      </c>
      <c r="BK95" s="158">
        <f t="shared" ref="BK95:BK106" si="9">ROUND(I95*H95,2)</f>
        <v>0</v>
      </c>
      <c r="BL95" s="14" t="s">
        <v>196</v>
      </c>
      <c r="BM95" s="157" t="s">
        <v>2806</v>
      </c>
    </row>
    <row r="96" spans="2:65" s="1" customFormat="1" ht="24" customHeight="1">
      <c r="B96" s="145"/>
      <c r="C96" s="146" t="s">
        <v>85</v>
      </c>
      <c r="D96" s="146" t="s">
        <v>191</v>
      </c>
      <c r="E96" s="147" t="s">
        <v>205</v>
      </c>
      <c r="F96" s="148" t="s">
        <v>206</v>
      </c>
      <c r="G96" s="149" t="s">
        <v>194</v>
      </c>
      <c r="H96" s="150">
        <v>28.8</v>
      </c>
      <c r="I96" s="151"/>
      <c r="J96" s="152">
        <f t="shared" si="0"/>
        <v>0</v>
      </c>
      <c r="K96" s="148" t="s">
        <v>195</v>
      </c>
      <c r="L96" s="29"/>
      <c r="M96" s="153" t="s">
        <v>3</v>
      </c>
      <c r="N96" s="154" t="s">
        <v>43</v>
      </c>
      <c r="O96" s="49"/>
      <c r="P96" s="155">
        <f t="shared" si="1"/>
        <v>0</v>
      </c>
      <c r="Q96" s="155">
        <v>0</v>
      </c>
      <c r="R96" s="155">
        <f t="shared" si="2"/>
        <v>0</v>
      </c>
      <c r="S96" s="155">
        <v>0</v>
      </c>
      <c r="T96" s="156">
        <f t="shared" si="3"/>
        <v>0</v>
      </c>
      <c r="AR96" s="157" t="s">
        <v>196</v>
      </c>
      <c r="AT96" s="157" t="s">
        <v>191</v>
      </c>
      <c r="AU96" s="157" t="s">
        <v>85</v>
      </c>
      <c r="AY96" s="14" t="s">
        <v>189</v>
      </c>
      <c r="BE96" s="158">
        <f t="shared" si="4"/>
        <v>0</v>
      </c>
      <c r="BF96" s="158">
        <f t="shared" si="5"/>
        <v>0</v>
      </c>
      <c r="BG96" s="158">
        <f t="shared" si="6"/>
        <v>0</v>
      </c>
      <c r="BH96" s="158">
        <f t="shared" si="7"/>
        <v>0</v>
      </c>
      <c r="BI96" s="158">
        <f t="shared" si="8"/>
        <v>0</v>
      </c>
      <c r="BJ96" s="14" t="s">
        <v>79</v>
      </c>
      <c r="BK96" s="158">
        <f t="shared" si="9"/>
        <v>0</v>
      </c>
      <c r="BL96" s="14" t="s">
        <v>196</v>
      </c>
      <c r="BM96" s="157" t="s">
        <v>2807</v>
      </c>
    </row>
    <row r="97" spans="2:65" s="1" customFormat="1" ht="24" customHeight="1">
      <c r="B97" s="145"/>
      <c r="C97" s="146" t="s">
        <v>201</v>
      </c>
      <c r="D97" s="146" t="s">
        <v>191</v>
      </c>
      <c r="E97" s="147" t="s">
        <v>209</v>
      </c>
      <c r="F97" s="148" t="s">
        <v>210</v>
      </c>
      <c r="G97" s="149" t="s">
        <v>194</v>
      </c>
      <c r="H97" s="150">
        <v>28.8</v>
      </c>
      <c r="I97" s="151"/>
      <c r="J97" s="152">
        <f t="shared" si="0"/>
        <v>0</v>
      </c>
      <c r="K97" s="148" t="s">
        <v>195</v>
      </c>
      <c r="L97" s="29"/>
      <c r="M97" s="153" t="s">
        <v>3</v>
      </c>
      <c r="N97" s="154" t="s">
        <v>43</v>
      </c>
      <c r="O97" s="49"/>
      <c r="P97" s="155">
        <f t="shared" si="1"/>
        <v>0</v>
      </c>
      <c r="Q97" s="155">
        <v>0</v>
      </c>
      <c r="R97" s="155">
        <f t="shared" si="2"/>
        <v>0</v>
      </c>
      <c r="S97" s="155">
        <v>0</v>
      </c>
      <c r="T97" s="156">
        <f t="shared" si="3"/>
        <v>0</v>
      </c>
      <c r="AR97" s="157" t="s">
        <v>196</v>
      </c>
      <c r="AT97" s="157" t="s">
        <v>191</v>
      </c>
      <c r="AU97" s="157" t="s">
        <v>85</v>
      </c>
      <c r="AY97" s="14" t="s">
        <v>189</v>
      </c>
      <c r="BE97" s="158">
        <f t="shared" si="4"/>
        <v>0</v>
      </c>
      <c r="BF97" s="158">
        <f t="shared" si="5"/>
        <v>0</v>
      </c>
      <c r="BG97" s="158">
        <f t="shared" si="6"/>
        <v>0</v>
      </c>
      <c r="BH97" s="158">
        <f t="shared" si="7"/>
        <v>0</v>
      </c>
      <c r="BI97" s="158">
        <f t="shared" si="8"/>
        <v>0</v>
      </c>
      <c r="BJ97" s="14" t="s">
        <v>79</v>
      </c>
      <c r="BK97" s="158">
        <f t="shared" si="9"/>
        <v>0</v>
      </c>
      <c r="BL97" s="14" t="s">
        <v>196</v>
      </c>
      <c r="BM97" s="157" t="s">
        <v>2808</v>
      </c>
    </row>
    <row r="98" spans="2:65" s="1" customFormat="1" ht="24" customHeight="1">
      <c r="B98" s="145"/>
      <c r="C98" s="146" t="s">
        <v>196</v>
      </c>
      <c r="D98" s="146" t="s">
        <v>191</v>
      </c>
      <c r="E98" s="147" t="s">
        <v>2587</v>
      </c>
      <c r="F98" s="148" t="s">
        <v>2588</v>
      </c>
      <c r="G98" s="149" t="s">
        <v>194</v>
      </c>
      <c r="H98" s="150">
        <v>2.7</v>
      </c>
      <c r="I98" s="151"/>
      <c r="J98" s="152">
        <f t="shared" si="0"/>
        <v>0</v>
      </c>
      <c r="K98" s="148" t="s">
        <v>195</v>
      </c>
      <c r="L98" s="29"/>
      <c r="M98" s="153" t="s">
        <v>3</v>
      </c>
      <c r="N98" s="154" t="s">
        <v>43</v>
      </c>
      <c r="O98" s="49"/>
      <c r="P98" s="155">
        <f t="shared" si="1"/>
        <v>0</v>
      </c>
      <c r="Q98" s="155">
        <v>0</v>
      </c>
      <c r="R98" s="155">
        <f t="shared" si="2"/>
        <v>0</v>
      </c>
      <c r="S98" s="155">
        <v>0</v>
      </c>
      <c r="T98" s="156">
        <f t="shared" si="3"/>
        <v>0</v>
      </c>
      <c r="AR98" s="157" t="s">
        <v>196</v>
      </c>
      <c r="AT98" s="157" t="s">
        <v>191</v>
      </c>
      <c r="AU98" s="157" t="s">
        <v>85</v>
      </c>
      <c r="AY98" s="14" t="s">
        <v>189</v>
      </c>
      <c r="BE98" s="158">
        <f t="shared" si="4"/>
        <v>0</v>
      </c>
      <c r="BF98" s="158">
        <f t="shared" si="5"/>
        <v>0</v>
      </c>
      <c r="BG98" s="158">
        <f t="shared" si="6"/>
        <v>0</v>
      </c>
      <c r="BH98" s="158">
        <f t="shared" si="7"/>
        <v>0</v>
      </c>
      <c r="BI98" s="158">
        <f t="shared" si="8"/>
        <v>0</v>
      </c>
      <c r="BJ98" s="14" t="s">
        <v>79</v>
      </c>
      <c r="BK98" s="158">
        <f t="shared" si="9"/>
        <v>0</v>
      </c>
      <c r="BL98" s="14" t="s">
        <v>196</v>
      </c>
      <c r="BM98" s="157" t="s">
        <v>2809</v>
      </c>
    </row>
    <row r="99" spans="2:65" s="1" customFormat="1" ht="24" customHeight="1">
      <c r="B99" s="145"/>
      <c r="C99" s="146" t="s">
        <v>208</v>
      </c>
      <c r="D99" s="146" t="s">
        <v>191</v>
      </c>
      <c r="E99" s="147" t="s">
        <v>2590</v>
      </c>
      <c r="F99" s="148" t="s">
        <v>2591</v>
      </c>
      <c r="G99" s="149" t="s">
        <v>194</v>
      </c>
      <c r="H99" s="150">
        <v>1.08</v>
      </c>
      <c r="I99" s="151"/>
      <c r="J99" s="152">
        <f t="shared" si="0"/>
        <v>0</v>
      </c>
      <c r="K99" s="148" t="s">
        <v>195</v>
      </c>
      <c r="L99" s="29"/>
      <c r="M99" s="153" t="s">
        <v>3</v>
      </c>
      <c r="N99" s="154" t="s">
        <v>43</v>
      </c>
      <c r="O99" s="49"/>
      <c r="P99" s="155">
        <f t="shared" si="1"/>
        <v>0</v>
      </c>
      <c r="Q99" s="155">
        <v>0</v>
      </c>
      <c r="R99" s="155">
        <f t="shared" si="2"/>
        <v>0</v>
      </c>
      <c r="S99" s="155">
        <v>0</v>
      </c>
      <c r="T99" s="156">
        <f t="shared" si="3"/>
        <v>0</v>
      </c>
      <c r="AR99" s="157" t="s">
        <v>196</v>
      </c>
      <c r="AT99" s="157" t="s">
        <v>191</v>
      </c>
      <c r="AU99" s="157" t="s">
        <v>85</v>
      </c>
      <c r="AY99" s="14" t="s">
        <v>189</v>
      </c>
      <c r="BE99" s="158">
        <f t="shared" si="4"/>
        <v>0</v>
      </c>
      <c r="BF99" s="158">
        <f t="shared" si="5"/>
        <v>0</v>
      </c>
      <c r="BG99" s="158">
        <f t="shared" si="6"/>
        <v>0</v>
      </c>
      <c r="BH99" s="158">
        <f t="shared" si="7"/>
        <v>0</v>
      </c>
      <c r="BI99" s="158">
        <f t="shared" si="8"/>
        <v>0</v>
      </c>
      <c r="BJ99" s="14" t="s">
        <v>79</v>
      </c>
      <c r="BK99" s="158">
        <f t="shared" si="9"/>
        <v>0</v>
      </c>
      <c r="BL99" s="14" t="s">
        <v>196</v>
      </c>
      <c r="BM99" s="157" t="s">
        <v>2810</v>
      </c>
    </row>
    <row r="100" spans="2:65" s="1" customFormat="1" ht="24" customHeight="1">
      <c r="B100" s="145"/>
      <c r="C100" s="146" t="s">
        <v>212</v>
      </c>
      <c r="D100" s="146" t="s">
        <v>191</v>
      </c>
      <c r="E100" s="147" t="s">
        <v>213</v>
      </c>
      <c r="F100" s="148" t="s">
        <v>214</v>
      </c>
      <c r="G100" s="149" t="s">
        <v>194</v>
      </c>
      <c r="H100" s="150">
        <v>15.48</v>
      </c>
      <c r="I100" s="151"/>
      <c r="J100" s="152">
        <f t="shared" si="0"/>
        <v>0</v>
      </c>
      <c r="K100" s="148" t="s">
        <v>195</v>
      </c>
      <c r="L100" s="29"/>
      <c r="M100" s="153" t="s">
        <v>3</v>
      </c>
      <c r="N100" s="154" t="s">
        <v>43</v>
      </c>
      <c r="O100" s="49"/>
      <c r="P100" s="155">
        <f t="shared" si="1"/>
        <v>0</v>
      </c>
      <c r="Q100" s="155">
        <v>0</v>
      </c>
      <c r="R100" s="155">
        <f t="shared" si="2"/>
        <v>0</v>
      </c>
      <c r="S100" s="155">
        <v>0</v>
      </c>
      <c r="T100" s="156">
        <f t="shared" si="3"/>
        <v>0</v>
      </c>
      <c r="AR100" s="157" t="s">
        <v>196</v>
      </c>
      <c r="AT100" s="157" t="s">
        <v>191</v>
      </c>
      <c r="AU100" s="157" t="s">
        <v>85</v>
      </c>
      <c r="AY100" s="14" t="s">
        <v>189</v>
      </c>
      <c r="BE100" s="158">
        <f t="shared" si="4"/>
        <v>0</v>
      </c>
      <c r="BF100" s="158">
        <f t="shared" si="5"/>
        <v>0</v>
      </c>
      <c r="BG100" s="158">
        <f t="shared" si="6"/>
        <v>0</v>
      </c>
      <c r="BH100" s="158">
        <f t="shared" si="7"/>
        <v>0</v>
      </c>
      <c r="BI100" s="158">
        <f t="shared" si="8"/>
        <v>0</v>
      </c>
      <c r="BJ100" s="14" t="s">
        <v>79</v>
      </c>
      <c r="BK100" s="158">
        <f t="shared" si="9"/>
        <v>0</v>
      </c>
      <c r="BL100" s="14" t="s">
        <v>196</v>
      </c>
      <c r="BM100" s="157" t="s">
        <v>2811</v>
      </c>
    </row>
    <row r="101" spans="2:65" s="1" customFormat="1" ht="24" customHeight="1">
      <c r="B101" s="145"/>
      <c r="C101" s="146" t="s">
        <v>216</v>
      </c>
      <c r="D101" s="146" t="s">
        <v>191</v>
      </c>
      <c r="E101" s="147" t="s">
        <v>217</v>
      </c>
      <c r="F101" s="148" t="s">
        <v>218</v>
      </c>
      <c r="G101" s="149" t="s">
        <v>194</v>
      </c>
      <c r="H101" s="150">
        <v>15.48</v>
      </c>
      <c r="I101" s="151"/>
      <c r="J101" s="152">
        <f t="shared" si="0"/>
        <v>0</v>
      </c>
      <c r="K101" s="148" t="s">
        <v>195</v>
      </c>
      <c r="L101" s="29"/>
      <c r="M101" s="153" t="s">
        <v>3</v>
      </c>
      <c r="N101" s="154" t="s">
        <v>43</v>
      </c>
      <c r="O101" s="49"/>
      <c r="P101" s="155">
        <f t="shared" si="1"/>
        <v>0</v>
      </c>
      <c r="Q101" s="155">
        <v>0</v>
      </c>
      <c r="R101" s="155">
        <f t="shared" si="2"/>
        <v>0</v>
      </c>
      <c r="S101" s="155">
        <v>0</v>
      </c>
      <c r="T101" s="156">
        <f t="shared" si="3"/>
        <v>0</v>
      </c>
      <c r="AR101" s="157" t="s">
        <v>196</v>
      </c>
      <c r="AT101" s="157" t="s">
        <v>191</v>
      </c>
      <c r="AU101" s="157" t="s">
        <v>85</v>
      </c>
      <c r="AY101" s="14" t="s">
        <v>189</v>
      </c>
      <c r="BE101" s="158">
        <f t="shared" si="4"/>
        <v>0</v>
      </c>
      <c r="BF101" s="158">
        <f t="shared" si="5"/>
        <v>0</v>
      </c>
      <c r="BG101" s="158">
        <f t="shared" si="6"/>
        <v>0</v>
      </c>
      <c r="BH101" s="158">
        <f t="shared" si="7"/>
        <v>0</v>
      </c>
      <c r="BI101" s="158">
        <f t="shared" si="8"/>
        <v>0</v>
      </c>
      <c r="BJ101" s="14" t="s">
        <v>79</v>
      </c>
      <c r="BK101" s="158">
        <f t="shared" si="9"/>
        <v>0</v>
      </c>
      <c r="BL101" s="14" t="s">
        <v>196</v>
      </c>
      <c r="BM101" s="157" t="s">
        <v>2812</v>
      </c>
    </row>
    <row r="102" spans="2:65" s="1" customFormat="1" ht="24" customHeight="1">
      <c r="B102" s="145"/>
      <c r="C102" s="146" t="s">
        <v>220</v>
      </c>
      <c r="D102" s="146" t="s">
        <v>191</v>
      </c>
      <c r="E102" s="147" t="s">
        <v>221</v>
      </c>
      <c r="F102" s="148" t="s">
        <v>222</v>
      </c>
      <c r="G102" s="149" t="s">
        <v>223</v>
      </c>
      <c r="H102" s="150">
        <v>24.768000000000001</v>
      </c>
      <c r="I102" s="151"/>
      <c r="J102" s="152">
        <f t="shared" si="0"/>
        <v>0</v>
      </c>
      <c r="K102" s="148" t="s">
        <v>195</v>
      </c>
      <c r="L102" s="29"/>
      <c r="M102" s="153" t="s">
        <v>3</v>
      </c>
      <c r="N102" s="154" t="s">
        <v>43</v>
      </c>
      <c r="O102" s="49"/>
      <c r="P102" s="155">
        <f t="shared" si="1"/>
        <v>0</v>
      </c>
      <c r="Q102" s="155">
        <v>0</v>
      </c>
      <c r="R102" s="155">
        <f t="shared" si="2"/>
        <v>0</v>
      </c>
      <c r="S102" s="155">
        <v>0</v>
      </c>
      <c r="T102" s="156">
        <f t="shared" si="3"/>
        <v>0</v>
      </c>
      <c r="AR102" s="157" t="s">
        <v>196</v>
      </c>
      <c r="AT102" s="157" t="s">
        <v>191</v>
      </c>
      <c r="AU102" s="157" t="s">
        <v>85</v>
      </c>
      <c r="AY102" s="14" t="s">
        <v>189</v>
      </c>
      <c r="BE102" s="158">
        <f t="shared" si="4"/>
        <v>0</v>
      </c>
      <c r="BF102" s="158">
        <f t="shared" si="5"/>
        <v>0</v>
      </c>
      <c r="BG102" s="158">
        <f t="shared" si="6"/>
        <v>0</v>
      </c>
      <c r="BH102" s="158">
        <f t="shared" si="7"/>
        <v>0</v>
      </c>
      <c r="BI102" s="158">
        <f t="shared" si="8"/>
        <v>0</v>
      </c>
      <c r="BJ102" s="14" t="s">
        <v>79</v>
      </c>
      <c r="BK102" s="158">
        <f t="shared" si="9"/>
        <v>0</v>
      </c>
      <c r="BL102" s="14" t="s">
        <v>196</v>
      </c>
      <c r="BM102" s="157" t="s">
        <v>2813</v>
      </c>
    </row>
    <row r="103" spans="2:65" s="1" customFormat="1" ht="24" customHeight="1">
      <c r="B103" s="145"/>
      <c r="C103" s="146" t="s">
        <v>225</v>
      </c>
      <c r="D103" s="146" t="s">
        <v>191</v>
      </c>
      <c r="E103" s="147" t="s">
        <v>226</v>
      </c>
      <c r="F103" s="148" t="s">
        <v>227</v>
      </c>
      <c r="G103" s="149" t="s">
        <v>194</v>
      </c>
      <c r="H103" s="150">
        <v>14.4</v>
      </c>
      <c r="I103" s="151"/>
      <c r="J103" s="152">
        <f t="shared" si="0"/>
        <v>0</v>
      </c>
      <c r="K103" s="148" t="s">
        <v>195</v>
      </c>
      <c r="L103" s="29"/>
      <c r="M103" s="153" t="s">
        <v>3</v>
      </c>
      <c r="N103" s="154" t="s">
        <v>43</v>
      </c>
      <c r="O103" s="49"/>
      <c r="P103" s="155">
        <f t="shared" si="1"/>
        <v>0</v>
      </c>
      <c r="Q103" s="155">
        <v>0</v>
      </c>
      <c r="R103" s="155">
        <f t="shared" si="2"/>
        <v>0</v>
      </c>
      <c r="S103" s="155">
        <v>0</v>
      </c>
      <c r="T103" s="156">
        <f t="shared" si="3"/>
        <v>0</v>
      </c>
      <c r="AR103" s="157" t="s">
        <v>196</v>
      </c>
      <c r="AT103" s="157" t="s">
        <v>191</v>
      </c>
      <c r="AU103" s="157" t="s">
        <v>85</v>
      </c>
      <c r="AY103" s="14" t="s">
        <v>189</v>
      </c>
      <c r="BE103" s="158">
        <f t="shared" si="4"/>
        <v>0</v>
      </c>
      <c r="BF103" s="158">
        <f t="shared" si="5"/>
        <v>0</v>
      </c>
      <c r="BG103" s="158">
        <f t="shared" si="6"/>
        <v>0</v>
      </c>
      <c r="BH103" s="158">
        <f t="shared" si="7"/>
        <v>0</v>
      </c>
      <c r="BI103" s="158">
        <f t="shared" si="8"/>
        <v>0</v>
      </c>
      <c r="BJ103" s="14" t="s">
        <v>79</v>
      </c>
      <c r="BK103" s="158">
        <f t="shared" si="9"/>
        <v>0</v>
      </c>
      <c r="BL103" s="14" t="s">
        <v>196</v>
      </c>
      <c r="BM103" s="157" t="s">
        <v>2814</v>
      </c>
    </row>
    <row r="104" spans="2:65" s="1" customFormat="1" ht="24" customHeight="1">
      <c r="B104" s="145"/>
      <c r="C104" s="146" t="s">
        <v>230</v>
      </c>
      <c r="D104" s="146" t="s">
        <v>191</v>
      </c>
      <c r="E104" s="147" t="s">
        <v>1831</v>
      </c>
      <c r="F104" s="148" t="s">
        <v>1832</v>
      </c>
      <c r="G104" s="149" t="s">
        <v>194</v>
      </c>
      <c r="H104" s="150">
        <v>10.8</v>
      </c>
      <c r="I104" s="151"/>
      <c r="J104" s="152">
        <f t="shared" si="0"/>
        <v>0</v>
      </c>
      <c r="K104" s="148" t="s">
        <v>195</v>
      </c>
      <c r="L104" s="29"/>
      <c r="M104" s="153" t="s">
        <v>3</v>
      </c>
      <c r="N104" s="154" t="s">
        <v>43</v>
      </c>
      <c r="O104" s="49"/>
      <c r="P104" s="155">
        <f t="shared" si="1"/>
        <v>0</v>
      </c>
      <c r="Q104" s="155">
        <v>0</v>
      </c>
      <c r="R104" s="155">
        <f t="shared" si="2"/>
        <v>0</v>
      </c>
      <c r="S104" s="155">
        <v>0</v>
      </c>
      <c r="T104" s="156">
        <f t="shared" si="3"/>
        <v>0</v>
      </c>
      <c r="AR104" s="157" t="s">
        <v>196</v>
      </c>
      <c r="AT104" s="157" t="s">
        <v>191</v>
      </c>
      <c r="AU104" s="157" t="s">
        <v>85</v>
      </c>
      <c r="AY104" s="14" t="s">
        <v>189</v>
      </c>
      <c r="BE104" s="158">
        <f t="shared" si="4"/>
        <v>0</v>
      </c>
      <c r="BF104" s="158">
        <f t="shared" si="5"/>
        <v>0</v>
      </c>
      <c r="BG104" s="158">
        <f t="shared" si="6"/>
        <v>0</v>
      </c>
      <c r="BH104" s="158">
        <f t="shared" si="7"/>
        <v>0</v>
      </c>
      <c r="BI104" s="158">
        <f t="shared" si="8"/>
        <v>0</v>
      </c>
      <c r="BJ104" s="14" t="s">
        <v>79</v>
      </c>
      <c r="BK104" s="158">
        <f t="shared" si="9"/>
        <v>0</v>
      </c>
      <c r="BL104" s="14" t="s">
        <v>196</v>
      </c>
      <c r="BM104" s="157" t="s">
        <v>2815</v>
      </c>
    </row>
    <row r="105" spans="2:65" s="1" customFormat="1" ht="16.5" customHeight="1">
      <c r="B105" s="145"/>
      <c r="C105" s="159" t="s">
        <v>235</v>
      </c>
      <c r="D105" s="159" t="s">
        <v>255</v>
      </c>
      <c r="E105" s="160" t="s">
        <v>2598</v>
      </c>
      <c r="F105" s="161" t="s">
        <v>2599</v>
      </c>
      <c r="G105" s="162" t="s">
        <v>223</v>
      </c>
      <c r="H105" s="163">
        <v>20.196000000000002</v>
      </c>
      <c r="I105" s="164"/>
      <c r="J105" s="165">
        <f t="shared" si="0"/>
        <v>0</v>
      </c>
      <c r="K105" s="161" t="s">
        <v>195</v>
      </c>
      <c r="L105" s="166"/>
      <c r="M105" s="167" t="s">
        <v>3</v>
      </c>
      <c r="N105" s="168" t="s">
        <v>43</v>
      </c>
      <c r="O105" s="49"/>
      <c r="P105" s="155">
        <f t="shared" si="1"/>
        <v>0</v>
      </c>
      <c r="Q105" s="155">
        <v>1</v>
      </c>
      <c r="R105" s="155">
        <f t="shared" si="2"/>
        <v>20.196000000000002</v>
      </c>
      <c r="S105" s="155">
        <v>0</v>
      </c>
      <c r="T105" s="156">
        <f t="shared" si="3"/>
        <v>0</v>
      </c>
      <c r="AR105" s="157" t="s">
        <v>220</v>
      </c>
      <c r="AT105" s="157" t="s">
        <v>255</v>
      </c>
      <c r="AU105" s="157" t="s">
        <v>85</v>
      </c>
      <c r="AY105" s="14" t="s">
        <v>189</v>
      </c>
      <c r="BE105" s="158">
        <f t="shared" si="4"/>
        <v>0</v>
      </c>
      <c r="BF105" s="158">
        <f t="shared" si="5"/>
        <v>0</v>
      </c>
      <c r="BG105" s="158">
        <f t="shared" si="6"/>
        <v>0</v>
      </c>
      <c r="BH105" s="158">
        <f t="shared" si="7"/>
        <v>0</v>
      </c>
      <c r="BI105" s="158">
        <f t="shared" si="8"/>
        <v>0</v>
      </c>
      <c r="BJ105" s="14" t="s">
        <v>79</v>
      </c>
      <c r="BK105" s="158">
        <f t="shared" si="9"/>
        <v>0</v>
      </c>
      <c r="BL105" s="14" t="s">
        <v>196</v>
      </c>
      <c r="BM105" s="157" t="s">
        <v>2816</v>
      </c>
    </row>
    <row r="106" spans="2:65" s="1" customFormat="1" ht="16.5" customHeight="1">
      <c r="B106" s="145"/>
      <c r="C106" s="146" t="s">
        <v>1312</v>
      </c>
      <c r="D106" s="146" t="s">
        <v>191</v>
      </c>
      <c r="E106" s="147" t="s">
        <v>2601</v>
      </c>
      <c r="F106" s="148" t="s">
        <v>2602</v>
      </c>
      <c r="G106" s="149" t="s">
        <v>194</v>
      </c>
      <c r="H106" s="150">
        <v>3.6</v>
      </c>
      <c r="I106" s="151"/>
      <c r="J106" s="152">
        <f t="shared" si="0"/>
        <v>0</v>
      </c>
      <c r="K106" s="148" t="s">
        <v>195</v>
      </c>
      <c r="L106" s="29"/>
      <c r="M106" s="153" t="s">
        <v>3</v>
      </c>
      <c r="N106" s="154" t="s">
        <v>43</v>
      </c>
      <c r="O106" s="49"/>
      <c r="P106" s="155">
        <f t="shared" si="1"/>
        <v>0</v>
      </c>
      <c r="Q106" s="155">
        <v>1.8907700000000001</v>
      </c>
      <c r="R106" s="155">
        <f t="shared" si="2"/>
        <v>6.8067720000000005</v>
      </c>
      <c r="S106" s="155">
        <v>0</v>
      </c>
      <c r="T106" s="156">
        <f t="shared" si="3"/>
        <v>0</v>
      </c>
      <c r="AR106" s="157" t="s">
        <v>196</v>
      </c>
      <c r="AT106" s="157" t="s">
        <v>191</v>
      </c>
      <c r="AU106" s="157" t="s">
        <v>85</v>
      </c>
      <c r="AY106" s="14" t="s">
        <v>189</v>
      </c>
      <c r="BE106" s="158">
        <f t="shared" si="4"/>
        <v>0</v>
      </c>
      <c r="BF106" s="158">
        <f t="shared" si="5"/>
        <v>0</v>
      </c>
      <c r="BG106" s="158">
        <f t="shared" si="6"/>
        <v>0</v>
      </c>
      <c r="BH106" s="158">
        <f t="shared" si="7"/>
        <v>0</v>
      </c>
      <c r="BI106" s="158">
        <f t="shared" si="8"/>
        <v>0</v>
      </c>
      <c r="BJ106" s="14" t="s">
        <v>79</v>
      </c>
      <c r="BK106" s="158">
        <f t="shared" si="9"/>
        <v>0</v>
      </c>
      <c r="BL106" s="14" t="s">
        <v>196</v>
      </c>
      <c r="BM106" s="157" t="s">
        <v>2817</v>
      </c>
    </row>
    <row r="107" spans="2:65" s="11" customFormat="1" ht="22.9" customHeight="1">
      <c r="B107" s="132"/>
      <c r="D107" s="133" t="s">
        <v>71</v>
      </c>
      <c r="E107" s="143" t="s">
        <v>85</v>
      </c>
      <c r="F107" s="143" t="s">
        <v>2818</v>
      </c>
      <c r="I107" s="135"/>
      <c r="J107" s="144">
        <f>BK107</f>
        <v>0</v>
      </c>
      <c r="L107" s="132"/>
      <c r="M107" s="137"/>
      <c r="N107" s="138"/>
      <c r="O107" s="138"/>
      <c r="P107" s="139">
        <f>SUM(P108:P112)</f>
        <v>0</v>
      </c>
      <c r="Q107" s="138"/>
      <c r="R107" s="139">
        <f>SUM(R108:R112)</f>
        <v>6.1375919999999997</v>
      </c>
      <c r="S107" s="138"/>
      <c r="T107" s="140">
        <f>SUM(T108:T112)</f>
        <v>0</v>
      </c>
      <c r="AR107" s="133" t="s">
        <v>79</v>
      </c>
      <c r="AT107" s="141" t="s">
        <v>71</v>
      </c>
      <c r="AU107" s="141" t="s">
        <v>79</v>
      </c>
      <c r="AY107" s="133" t="s">
        <v>189</v>
      </c>
      <c r="BK107" s="142">
        <f>SUM(BK108:BK112)</f>
        <v>0</v>
      </c>
    </row>
    <row r="108" spans="2:65" s="1" customFormat="1" ht="16.5" customHeight="1">
      <c r="B108" s="145"/>
      <c r="C108" s="146" t="s">
        <v>243</v>
      </c>
      <c r="D108" s="146" t="s">
        <v>191</v>
      </c>
      <c r="E108" s="147" t="s">
        <v>2819</v>
      </c>
      <c r="F108" s="148" t="s">
        <v>2820</v>
      </c>
      <c r="G108" s="149" t="s">
        <v>194</v>
      </c>
      <c r="H108" s="150">
        <v>2.7</v>
      </c>
      <c r="I108" s="151"/>
      <c r="J108" s="152">
        <f>ROUND(I108*H108,2)</f>
        <v>0</v>
      </c>
      <c r="K108" s="148" t="s">
        <v>195</v>
      </c>
      <c r="L108" s="29"/>
      <c r="M108" s="153" t="s">
        <v>3</v>
      </c>
      <c r="N108" s="154" t="s">
        <v>43</v>
      </c>
      <c r="O108" s="49"/>
      <c r="P108" s="155">
        <f>O108*H108</f>
        <v>0</v>
      </c>
      <c r="Q108" s="155">
        <v>2.2563399999999998</v>
      </c>
      <c r="R108" s="155">
        <f>Q108*H108</f>
        <v>6.0921180000000001</v>
      </c>
      <c r="S108" s="155">
        <v>0</v>
      </c>
      <c r="T108" s="156">
        <f>S108*H108</f>
        <v>0</v>
      </c>
      <c r="AR108" s="157" t="s">
        <v>196</v>
      </c>
      <c r="AT108" s="157" t="s">
        <v>191</v>
      </c>
      <c r="AU108" s="157" t="s">
        <v>85</v>
      </c>
      <c r="AY108" s="14" t="s">
        <v>189</v>
      </c>
      <c r="BE108" s="158">
        <f>IF(N108="základní",J108,0)</f>
        <v>0</v>
      </c>
      <c r="BF108" s="158">
        <f>IF(N108="snížená",J108,0)</f>
        <v>0</v>
      </c>
      <c r="BG108" s="158">
        <f>IF(N108="zákl. přenesená",J108,0)</f>
        <v>0</v>
      </c>
      <c r="BH108" s="158">
        <f>IF(N108="sníž. přenesená",J108,0)</f>
        <v>0</v>
      </c>
      <c r="BI108" s="158">
        <f>IF(N108="nulová",J108,0)</f>
        <v>0</v>
      </c>
      <c r="BJ108" s="14" t="s">
        <v>79</v>
      </c>
      <c r="BK108" s="158">
        <f>ROUND(I108*H108,2)</f>
        <v>0</v>
      </c>
      <c r="BL108" s="14" t="s">
        <v>196</v>
      </c>
      <c r="BM108" s="157" t="s">
        <v>2821</v>
      </c>
    </row>
    <row r="109" spans="2:65" s="1" customFormat="1" ht="16.5" customHeight="1">
      <c r="B109" s="145"/>
      <c r="C109" s="146" t="s">
        <v>247</v>
      </c>
      <c r="D109" s="146" t="s">
        <v>191</v>
      </c>
      <c r="E109" s="147" t="s">
        <v>2822</v>
      </c>
      <c r="F109" s="148" t="s">
        <v>2823</v>
      </c>
      <c r="G109" s="149" t="s">
        <v>233</v>
      </c>
      <c r="H109" s="150">
        <v>3.6</v>
      </c>
      <c r="I109" s="151"/>
      <c r="J109" s="152">
        <f>ROUND(I109*H109,2)</f>
        <v>0</v>
      </c>
      <c r="K109" s="148" t="s">
        <v>195</v>
      </c>
      <c r="L109" s="29"/>
      <c r="M109" s="153" t="s">
        <v>3</v>
      </c>
      <c r="N109" s="154" t="s">
        <v>43</v>
      </c>
      <c r="O109" s="49"/>
      <c r="P109" s="155">
        <f>O109*H109</f>
        <v>0</v>
      </c>
      <c r="Q109" s="155">
        <v>2.64E-3</v>
      </c>
      <c r="R109" s="155">
        <f>Q109*H109</f>
        <v>9.5040000000000003E-3</v>
      </c>
      <c r="S109" s="155">
        <v>0</v>
      </c>
      <c r="T109" s="156">
        <f>S109*H109</f>
        <v>0</v>
      </c>
      <c r="AR109" s="157" t="s">
        <v>196</v>
      </c>
      <c r="AT109" s="157" t="s">
        <v>191</v>
      </c>
      <c r="AU109" s="157" t="s">
        <v>85</v>
      </c>
      <c r="AY109" s="14" t="s">
        <v>189</v>
      </c>
      <c r="BE109" s="158">
        <f>IF(N109="základní",J109,0)</f>
        <v>0</v>
      </c>
      <c r="BF109" s="158">
        <f>IF(N109="snížená",J109,0)</f>
        <v>0</v>
      </c>
      <c r="BG109" s="158">
        <f>IF(N109="zákl. přenesená",J109,0)</f>
        <v>0</v>
      </c>
      <c r="BH109" s="158">
        <f>IF(N109="sníž. přenesená",J109,0)</f>
        <v>0</v>
      </c>
      <c r="BI109" s="158">
        <f>IF(N109="nulová",J109,0)</f>
        <v>0</v>
      </c>
      <c r="BJ109" s="14" t="s">
        <v>79</v>
      </c>
      <c r="BK109" s="158">
        <f>ROUND(I109*H109,2)</f>
        <v>0</v>
      </c>
      <c r="BL109" s="14" t="s">
        <v>196</v>
      </c>
      <c r="BM109" s="157" t="s">
        <v>2824</v>
      </c>
    </row>
    <row r="110" spans="2:65" s="1" customFormat="1" ht="16.5" customHeight="1">
      <c r="B110" s="145"/>
      <c r="C110" s="146" t="s">
        <v>9</v>
      </c>
      <c r="D110" s="146" t="s">
        <v>191</v>
      </c>
      <c r="E110" s="147" t="s">
        <v>2825</v>
      </c>
      <c r="F110" s="148" t="s">
        <v>2826</v>
      </c>
      <c r="G110" s="149" t="s">
        <v>233</v>
      </c>
      <c r="H110" s="150">
        <v>3.6</v>
      </c>
      <c r="I110" s="151"/>
      <c r="J110" s="152">
        <f>ROUND(I110*H110,2)</f>
        <v>0</v>
      </c>
      <c r="K110" s="148" t="s">
        <v>195</v>
      </c>
      <c r="L110" s="29"/>
      <c r="M110" s="153" t="s">
        <v>3</v>
      </c>
      <c r="N110" s="154" t="s">
        <v>43</v>
      </c>
      <c r="O110" s="49"/>
      <c r="P110" s="155">
        <f>O110*H110</f>
        <v>0</v>
      </c>
      <c r="Q110" s="155">
        <v>0</v>
      </c>
      <c r="R110" s="155">
        <f>Q110*H110</f>
        <v>0</v>
      </c>
      <c r="S110" s="155">
        <v>0</v>
      </c>
      <c r="T110" s="156">
        <f>S110*H110</f>
        <v>0</v>
      </c>
      <c r="AR110" s="157" t="s">
        <v>196</v>
      </c>
      <c r="AT110" s="157" t="s">
        <v>191</v>
      </c>
      <c r="AU110" s="157" t="s">
        <v>85</v>
      </c>
      <c r="AY110" s="14" t="s">
        <v>189</v>
      </c>
      <c r="BE110" s="158">
        <f>IF(N110="základní",J110,0)</f>
        <v>0</v>
      </c>
      <c r="BF110" s="158">
        <f>IF(N110="snížená",J110,0)</f>
        <v>0</v>
      </c>
      <c r="BG110" s="158">
        <f>IF(N110="zákl. přenesená",J110,0)</f>
        <v>0</v>
      </c>
      <c r="BH110" s="158">
        <f>IF(N110="sníž. přenesená",J110,0)</f>
        <v>0</v>
      </c>
      <c r="BI110" s="158">
        <f>IF(N110="nulová",J110,0)</f>
        <v>0</v>
      </c>
      <c r="BJ110" s="14" t="s">
        <v>79</v>
      </c>
      <c r="BK110" s="158">
        <f>ROUND(I110*H110,2)</f>
        <v>0</v>
      </c>
      <c r="BL110" s="14" t="s">
        <v>196</v>
      </c>
      <c r="BM110" s="157" t="s">
        <v>2827</v>
      </c>
    </row>
    <row r="111" spans="2:65" s="1" customFormat="1" ht="16.5" customHeight="1">
      <c r="B111" s="145"/>
      <c r="C111" s="146" t="s">
        <v>254</v>
      </c>
      <c r="D111" s="146" t="s">
        <v>191</v>
      </c>
      <c r="E111" s="147" t="s">
        <v>2828</v>
      </c>
      <c r="F111" s="148" t="s">
        <v>2829</v>
      </c>
      <c r="G111" s="149" t="s">
        <v>307</v>
      </c>
      <c r="H111" s="150">
        <v>3</v>
      </c>
      <c r="I111" s="151"/>
      <c r="J111" s="152">
        <f>ROUND(I111*H111,2)</f>
        <v>0</v>
      </c>
      <c r="K111" s="148" t="s">
        <v>877</v>
      </c>
      <c r="L111" s="29"/>
      <c r="M111" s="153" t="s">
        <v>3</v>
      </c>
      <c r="N111" s="154" t="s">
        <v>43</v>
      </c>
      <c r="O111" s="49"/>
      <c r="P111" s="155">
        <f>O111*H111</f>
        <v>0</v>
      </c>
      <c r="Q111" s="155">
        <v>0</v>
      </c>
      <c r="R111" s="155">
        <f>Q111*H111</f>
        <v>0</v>
      </c>
      <c r="S111" s="155">
        <v>0</v>
      </c>
      <c r="T111" s="156">
        <f>S111*H111</f>
        <v>0</v>
      </c>
      <c r="AR111" s="157" t="s">
        <v>449</v>
      </c>
      <c r="AT111" s="157" t="s">
        <v>191</v>
      </c>
      <c r="AU111" s="157" t="s">
        <v>85</v>
      </c>
      <c r="AY111" s="14" t="s">
        <v>189</v>
      </c>
      <c r="BE111" s="158">
        <f>IF(N111="základní",J111,0)</f>
        <v>0</v>
      </c>
      <c r="BF111" s="158">
        <f>IF(N111="snížená",J111,0)</f>
        <v>0</v>
      </c>
      <c r="BG111" s="158">
        <f>IF(N111="zákl. přenesená",J111,0)</f>
        <v>0</v>
      </c>
      <c r="BH111" s="158">
        <f>IF(N111="sníž. přenesená",J111,0)</f>
        <v>0</v>
      </c>
      <c r="BI111" s="158">
        <f>IF(N111="nulová",J111,0)</f>
        <v>0</v>
      </c>
      <c r="BJ111" s="14" t="s">
        <v>79</v>
      </c>
      <c r="BK111" s="158">
        <f>ROUND(I111*H111,2)</f>
        <v>0</v>
      </c>
      <c r="BL111" s="14" t="s">
        <v>449</v>
      </c>
      <c r="BM111" s="157" t="s">
        <v>2830</v>
      </c>
    </row>
    <row r="112" spans="2:65" s="1" customFormat="1" ht="16.5" customHeight="1">
      <c r="B112" s="145"/>
      <c r="C112" s="159" t="s">
        <v>1330</v>
      </c>
      <c r="D112" s="159" t="s">
        <v>255</v>
      </c>
      <c r="E112" s="160" t="s">
        <v>2831</v>
      </c>
      <c r="F112" s="161" t="s">
        <v>2832</v>
      </c>
      <c r="G112" s="162" t="s">
        <v>258</v>
      </c>
      <c r="H112" s="163">
        <v>3</v>
      </c>
      <c r="I112" s="164"/>
      <c r="J112" s="165">
        <f>ROUND(I112*H112,2)</f>
        <v>0</v>
      </c>
      <c r="K112" s="161" t="s">
        <v>1576</v>
      </c>
      <c r="L112" s="166"/>
      <c r="M112" s="167" t="s">
        <v>3</v>
      </c>
      <c r="N112" s="168" t="s">
        <v>43</v>
      </c>
      <c r="O112" s="49"/>
      <c r="P112" s="155">
        <f>O112*H112</f>
        <v>0</v>
      </c>
      <c r="Q112" s="155">
        <v>1.1990000000000001E-2</v>
      </c>
      <c r="R112" s="155">
        <f>Q112*H112</f>
        <v>3.5970000000000002E-2</v>
      </c>
      <c r="S112" s="155">
        <v>0</v>
      </c>
      <c r="T112" s="156">
        <f>S112*H112</f>
        <v>0</v>
      </c>
      <c r="AR112" s="157" t="s">
        <v>712</v>
      </c>
      <c r="AT112" s="157" t="s">
        <v>255</v>
      </c>
      <c r="AU112" s="157" t="s">
        <v>85</v>
      </c>
      <c r="AY112" s="14" t="s">
        <v>189</v>
      </c>
      <c r="BE112" s="158">
        <f>IF(N112="základní",J112,0)</f>
        <v>0</v>
      </c>
      <c r="BF112" s="158">
        <f>IF(N112="snížená",J112,0)</f>
        <v>0</v>
      </c>
      <c r="BG112" s="158">
        <f>IF(N112="zákl. přenesená",J112,0)</f>
        <v>0</v>
      </c>
      <c r="BH112" s="158">
        <f>IF(N112="sníž. přenesená",J112,0)</f>
        <v>0</v>
      </c>
      <c r="BI112" s="158">
        <f>IF(N112="nulová",J112,0)</f>
        <v>0</v>
      </c>
      <c r="BJ112" s="14" t="s">
        <v>79</v>
      </c>
      <c r="BK112" s="158">
        <f>ROUND(I112*H112,2)</f>
        <v>0</v>
      </c>
      <c r="BL112" s="14" t="s">
        <v>712</v>
      </c>
      <c r="BM112" s="157" t="s">
        <v>2833</v>
      </c>
    </row>
    <row r="113" spans="2:65" s="11" customFormat="1" ht="22.9" customHeight="1">
      <c r="B113" s="132"/>
      <c r="D113" s="133" t="s">
        <v>71</v>
      </c>
      <c r="E113" s="143" t="s">
        <v>220</v>
      </c>
      <c r="F113" s="143" t="s">
        <v>2604</v>
      </c>
      <c r="I113" s="135"/>
      <c r="J113" s="144">
        <f>BK113</f>
        <v>0</v>
      </c>
      <c r="L113" s="132"/>
      <c r="M113" s="137"/>
      <c r="N113" s="138"/>
      <c r="O113" s="138"/>
      <c r="P113" s="139">
        <f>P114</f>
        <v>0</v>
      </c>
      <c r="Q113" s="138"/>
      <c r="R113" s="139">
        <f>R114</f>
        <v>6.2999999999999992E-3</v>
      </c>
      <c r="S113" s="138"/>
      <c r="T113" s="140">
        <f>T114</f>
        <v>0</v>
      </c>
      <c r="AR113" s="133" t="s">
        <v>79</v>
      </c>
      <c r="AT113" s="141" t="s">
        <v>71</v>
      </c>
      <c r="AU113" s="141" t="s">
        <v>79</v>
      </c>
      <c r="AY113" s="133" t="s">
        <v>189</v>
      </c>
      <c r="BK113" s="142">
        <f>BK114</f>
        <v>0</v>
      </c>
    </row>
    <row r="114" spans="2:65" s="1" customFormat="1" ht="16.5" customHeight="1">
      <c r="B114" s="145"/>
      <c r="C114" s="146" t="s">
        <v>264</v>
      </c>
      <c r="D114" s="146" t="s">
        <v>191</v>
      </c>
      <c r="E114" s="147" t="s">
        <v>2630</v>
      </c>
      <c r="F114" s="148" t="s">
        <v>2631</v>
      </c>
      <c r="G114" s="149" t="s">
        <v>258</v>
      </c>
      <c r="H114" s="150">
        <v>90</v>
      </c>
      <c r="I114" s="151"/>
      <c r="J114" s="152">
        <f>ROUND(I114*H114,2)</f>
        <v>0</v>
      </c>
      <c r="K114" s="148" t="s">
        <v>195</v>
      </c>
      <c r="L114" s="29"/>
      <c r="M114" s="153" t="s">
        <v>3</v>
      </c>
      <c r="N114" s="154" t="s">
        <v>43</v>
      </c>
      <c r="O114" s="49"/>
      <c r="P114" s="155">
        <f>O114*H114</f>
        <v>0</v>
      </c>
      <c r="Q114" s="155">
        <v>6.9999999999999994E-5</v>
      </c>
      <c r="R114" s="155">
        <f>Q114*H114</f>
        <v>6.2999999999999992E-3</v>
      </c>
      <c r="S114" s="155">
        <v>0</v>
      </c>
      <c r="T114" s="156">
        <f>S114*H114</f>
        <v>0</v>
      </c>
      <c r="AR114" s="157" t="s">
        <v>196</v>
      </c>
      <c r="AT114" s="157" t="s">
        <v>191</v>
      </c>
      <c r="AU114" s="157" t="s">
        <v>85</v>
      </c>
      <c r="AY114" s="14" t="s">
        <v>189</v>
      </c>
      <c r="BE114" s="158">
        <f>IF(N114="základní",J114,0)</f>
        <v>0</v>
      </c>
      <c r="BF114" s="158">
        <f>IF(N114="snížená",J114,0)</f>
        <v>0</v>
      </c>
      <c r="BG114" s="158">
        <f>IF(N114="zákl. přenesená",J114,0)</f>
        <v>0</v>
      </c>
      <c r="BH114" s="158">
        <f>IF(N114="sníž. přenesená",J114,0)</f>
        <v>0</v>
      </c>
      <c r="BI114" s="158">
        <f>IF(N114="nulová",J114,0)</f>
        <v>0</v>
      </c>
      <c r="BJ114" s="14" t="s">
        <v>79</v>
      </c>
      <c r="BK114" s="158">
        <f>ROUND(I114*H114,2)</f>
        <v>0</v>
      </c>
      <c r="BL114" s="14" t="s">
        <v>196</v>
      </c>
      <c r="BM114" s="157" t="s">
        <v>2834</v>
      </c>
    </row>
    <row r="115" spans="2:65" s="11" customFormat="1" ht="22.9" customHeight="1">
      <c r="B115" s="132"/>
      <c r="D115" s="133" t="s">
        <v>71</v>
      </c>
      <c r="E115" s="143" t="s">
        <v>668</v>
      </c>
      <c r="F115" s="143" t="s">
        <v>669</v>
      </c>
      <c r="I115" s="135"/>
      <c r="J115" s="144">
        <f>BK115</f>
        <v>0</v>
      </c>
      <c r="L115" s="132"/>
      <c r="M115" s="137"/>
      <c r="N115" s="138"/>
      <c r="O115" s="138"/>
      <c r="P115" s="139">
        <f>P116</f>
        <v>0</v>
      </c>
      <c r="Q115" s="138"/>
      <c r="R115" s="139">
        <f>R116</f>
        <v>0</v>
      </c>
      <c r="S115" s="138"/>
      <c r="T115" s="140">
        <f>T116</f>
        <v>0</v>
      </c>
      <c r="AR115" s="133" t="s">
        <v>79</v>
      </c>
      <c r="AT115" s="141" t="s">
        <v>71</v>
      </c>
      <c r="AU115" s="141" t="s">
        <v>79</v>
      </c>
      <c r="AY115" s="133" t="s">
        <v>189</v>
      </c>
      <c r="BK115" s="142">
        <f>BK116</f>
        <v>0</v>
      </c>
    </row>
    <row r="116" spans="2:65" s="1" customFormat="1" ht="24" customHeight="1">
      <c r="B116" s="145"/>
      <c r="C116" s="146" t="s">
        <v>1337</v>
      </c>
      <c r="D116" s="146" t="s">
        <v>191</v>
      </c>
      <c r="E116" s="147" t="s">
        <v>2633</v>
      </c>
      <c r="F116" s="148" t="s">
        <v>2634</v>
      </c>
      <c r="G116" s="149" t="s">
        <v>223</v>
      </c>
      <c r="H116" s="150">
        <v>33.110999999999997</v>
      </c>
      <c r="I116" s="151"/>
      <c r="J116" s="152">
        <f>ROUND(I116*H116,2)</f>
        <v>0</v>
      </c>
      <c r="K116" s="148" t="s">
        <v>195</v>
      </c>
      <c r="L116" s="29"/>
      <c r="M116" s="153" t="s">
        <v>3</v>
      </c>
      <c r="N116" s="154" t="s">
        <v>43</v>
      </c>
      <c r="O116" s="49"/>
      <c r="P116" s="155">
        <f>O116*H116</f>
        <v>0</v>
      </c>
      <c r="Q116" s="155">
        <v>0</v>
      </c>
      <c r="R116" s="155">
        <f>Q116*H116</f>
        <v>0</v>
      </c>
      <c r="S116" s="155">
        <v>0</v>
      </c>
      <c r="T116" s="156">
        <f>S116*H116</f>
        <v>0</v>
      </c>
      <c r="AR116" s="157" t="s">
        <v>196</v>
      </c>
      <c r="AT116" s="157" t="s">
        <v>191</v>
      </c>
      <c r="AU116" s="157" t="s">
        <v>85</v>
      </c>
      <c r="AY116" s="14" t="s">
        <v>189</v>
      </c>
      <c r="BE116" s="158">
        <f>IF(N116="základní",J116,0)</f>
        <v>0</v>
      </c>
      <c r="BF116" s="158">
        <f>IF(N116="snížená",J116,0)</f>
        <v>0</v>
      </c>
      <c r="BG116" s="158">
        <f>IF(N116="zákl. přenesená",J116,0)</f>
        <v>0</v>
      </c>
      <c r="BH116" s="158">
        <f>IF(N116="sníž. přenesená",J116,0)</f>
        <v>0</v>
      </c>
      <c r="BI116" s="158">
        <f>IF(N116="nulová",J116,0)</f>
        <v>0</v>
      </c>
      <c r="BJ116" s="14" t="s">
        <v>79</v>
      </c>
      <c r="BK116" s="158">
        <f>ROUND(I116*H116,2)</f>
        <v>0</v>
      </c>
      <c r="BL116" s="14" t="s">
        <v>196</v>
      </c>
      <c r="BM116" s="157" t="s">
        <v>2835</v>
      </c>
    </row>
    <row r="117" spans="2:65" s="11" customFormat="1" ht="25.9" customHeight="1">
      <c r="B117" s="132"/>
      <c r="D117" s="133" t="s">
        <v>71</v>
      </c>
      <c r="E117" s="134" t="s">
        <v>674</v>
      </c>
      <c r="F117" s="134" t="s">
        <v>675</v>
      </c>
      <c r="I117" s="135"/>
      <c r="J117" s="136">
        <f>BK117</f>
        <v>0</v>
      </c>
      <c r="L117" s="132"/>
      <c r="M117" s="137"/>
      <c r="N117" s="138"/>
      <c r="O117" s="138"/>
      <c r="P117" s="139">
        <f>P118</f>
        <v>0</v>
      </c>
      <c r="Q117" s="138"/>
      <c r="R117" s="139">
        <f>R118</f>
        <v>0.35372000000000003</v>
      </c>
      <c r="S117" s="138"/>
      <c r="T117" s="140">
        <f>T118</f>
        <v>0</v>
      </c>
      <c r="AR117" s="133" t="s">
        <v>85</v>
      </c>
      <c r="AT117" s="141" t="s">
        <v>71</v>
      </c>
      <c r="AU117" s="141" t="s">
        <v>72</v>
      </c>
      <c r="AY117" s="133" t="s">
        <v>189</v>
      </c>
      <c r="BK117" s="142">
        <f>BK118</f>
        <v>0</v>
      </c>
    </row>
    <row r="118" spans="2:65" s="11" customFormat="1" ht="22.9" customHeight="1">
      <c r="B118" s="132"/>
      <c r="D118" s="133" t="s">
        <v>71</v>
      </c>
      <c r="E118" s="143" t="s">
        <v>1319</v>
      </c>
      <c r="F118" s="143" t="s">
        <v>1320</v>
      </c>
      <c r="I118" s="135"/>
      <c r="J118" s="144">
        <f>BK118</f>
        <v>0</v>
      </c>
      <c r="L118" s="132"/>
      <c r="M118" s="137"/>
      <c r="N118" s="138"/>
      <c r="O118" s="138"/>
      <c r="P118" s="139">
        <f>SUM(P119:P143)</f>
        <v>0</v>
      </c>
      <c r="Q118" s="138"/>
      <c r="R118" s="139">
        <f>SUM(R119:R143)</f>
        <v>0.35372000000000003</v>
      </c>
      <c r="S118" s="138"/>
      <c r="T118" s="140">
        <f>SUM(T119:T143)</f>
        <v>0</v>
      </c>
      <c r="AR118" s="133" t="s">
        <v>85</v>
      </c>
      <c r="AT118" s="141" t="s">
        <v>71</v>
      </c>
      <c r="AU118" s="141" t="s">
        <v>79</v>
      </c>
      <c r="AY118" s="133" t="s">
        <v>189</v>
      </c>
      <c r="BK118" s="142">
        <f>SUM(BK119:BK143)</f>
        <v>0</v>
      </c>
    </row>
    <row r="119" spans="2:65" s="1" customFormat="1" ht="24" customHeight="1">
      <c r="B119" s="145"/>
      <c r="C119" s="146" t="s">
        <v>272</v>
      </c>
      <c r="D119" s="146" t="s">
        <v>191</v>
      </c>
      <c r="E119" s="147" t="s">
        <v>2836</v>
      </c>
      <c r="F119" s="148" t="s">
        <v>2837</v>
      </c>
      <c r="G119" s="149" t="s">
        <v>258</v>
      </c>
      <c r="H119" s="150">
        <v>90</v>
      </c>
      <c r="I119" s="151"/>
      <c r="J119" s="152">
        <f t="shared" ref="J119:J143" si="10">ROUND(I119*H119,2)</f>
        <v>0</v>
      </c>
      <c r="K119" s="148" t="s">
        <v>195</v>
      </c>
      <c r="L119" s="29"/>
      <c r="M119" s="153" t="s">
        <v>3</v>
      </c>
      <c r="N119" s="154" t="s">
        <v>43</v>
      </c>
      <c r="O119" s="49"/>
      <c r="P119" s="155">
        <f t="shared" ref="P119:P143" si="11">O119*H119</f>
        <v>0</v>
      </c>
      <c r="Q119" s="155">
        <v>0</v>
      </c>
      <c r="R119" s="155">
        <f t="shared" ref="R119:R143" si="12">Q119*H119</f>
        <v>0</v>
      </c>
      <c r="S119" s="155">
        <v>0</v>
      </c>
      <c r="T119" s="156">
        <f t="shared" ref="T119:T143" si="13">S119*H119</f>
        <v>0</v>
      </c>
      <c r="AR119" s="157" t="s">
        <v>254</v>
      </c>
      <c r="AT119" s="157" t="s">
        <v>191</v>
      </c>
      <c r="AU119" s="157" t="s">
        <v>85</v>
      </c>
      <c r="AY119" s="14" t="s">
        <v>189</v>
      </c>
      <c r="BE119" s="158">
        <f t="shared" ref="BE119:BE143" si="14">IF(N119="základní",J119,0)</f>
        <v>0</v>
      </c>
      <c r="BF119" s="158">
        <f t="shared" ref="BF119:BF143" si="15">IF(N119="snížená",J119,0)</f>
        <v>0</v>
      </c>
      <c r="BG119" s="158">
        <f t="shared" ref="BG119:BG143" si="16">IF(N119="zákl. přenesená",J119,0)</f>
        <v>0</v>
      </c>
      <c r="BH119" s="158">
        <f t="shared" ref="BH119:BH143" si="17">IF(N119="sníž. přenesená",J119,0)</f>
        <v>0</v>
      </c>
      <c r="BI119" s="158">
        <f t="shared" ref="BI119:BI143" si="18">IF(N119="nulová",J119,0)</f>
        <v>0</v>
      </c>
      <c r="BJ119" s="14" t="s">
        <v>79</v>
      </c>
      <c r="BK119" s="158">
        <f t="shared" ref="BK119:BK143" si="19">ROUND(I119*H119,2)</f>
        <v>0</v>
      </c>
      <c r="BL119" s="14" t="s">
        <v>254</v>
      </c>
      <c r="BM119" s="157" t="s">
        <v>2838</v>
      </c>
    </row>
    <row r="120" spans="2:65" s="1" customFormat="1" ht="16.5" customHeight="1">
      <c r="B120" s="145"/>
      <c r="C120" s="159" t="s">
        <v>8</v>
      </c>
      <c r="D120" s="159" t="s">
        <v>255</v>
      </c>
      <c r="E120" s="160" t="s">
        <v>2839</v>
      </c>
      <c r="F120" s="161" t="s">
        <v>2840</v>
      </c>
      <c r="G120" s="162" t="s">
        <v>258</v>
      </c>
      <c r="H120" s="163">
        <v>90</v>
      </c>
      <c r="I120" s="164"/>
      <c r="J120" s="165">
        <f t="shared" si="10"/>
        <v>0</v>
      </c>
      <c r="K120" s="161" t="s">
        <v>195</v>
      </c>
      <c r="L120" s="166"/>
      <c r="M120" s="167" t="s">
        <v>3</v>
      </c>
      <c r="N120" s="168" t="s">
        <v>43</v>
      </c>
      <c r="O120" s="49"/>
      <c r="P120" s="155">
        <f t="shared" si="11"/>
        <v>0</v>
      </c>
      <c r="Q120" s="155">
        <v>3.5E-4</v>
      </c>
      <c r="R120" s="155">
        <f t="shared" si="12"/>
        <v>3.15E-2</v>
      </c>
      <c r="S120" s="155">
        <v>0</v>
      </c>
      <c r="T120" s="156">
        <f t="shared" si="13"/>
        <v>0</v>
      </c>
      <c r="AR120" s="157" t="s">
        <v>712</v>
      </c>
      <c r="AT120" s="157" t="s">
        <v>255</v>
      </c>
      <c r="AU120" s="157" t="s">
        <v>85</v>
      </c>
      <c r="AY120" s="14" t="s">
        <v>189</v>
      </c>
      <c r="BE120" s="158">
        <f t="shared" si="14"/>
        <v>0</v>
      </c>
      <c r="BF120" s="158">
        <f t="shared" si="15"/>
        <v>0</v>
      </c>
      <c r="BG120" s="158">
        <f t="shared" si="16"/>
        <v>0</v>
      </c>
      <c r="BH120" s="158">
        <f t="shared" si="17"/>
        <v>0</v>
      </c>
      <c r="BI120" s="158">
        <f t="shared" si="18"/>
        <v>0</v>
      </c>
      <c r="BJ120" s="14" t="s">
        <v>79</v>
      </c>
      <c r="BK120" s="158">
        <f t="shared" si="19"/>
        <v>0</v>
      </c>
      <c r="BL120" s="14" t="s">
        <v>712</v>
      </c>
      <c r="BM120" s="157" t="s">
        <v>2841</v>
      </c>
    </row>
    <row r="121" spans="2:65" s="1" customFormat="1" ht="24" customHeight="1">
      <c r="B121" s="145"/>
      <c r="C121" s="146" t="s">
        <v>280</v>
      </c>
      <c r="D121" s="146" t="s">
        <v>191</v>
      </c>
      <c r="E121" s="147" t="s">
        <v>2842</v>
      </c>
      <c r="F121" s="148" t="s">
        <v>2843</v>
      </c>
      <c r="G121" s="149" t="s">
        <v>258</v>
      </c>
      <c r="H121" s="150">
        <v>18</v>
      </c>
      <c r="I121" s="151"/>
      <c r="J121" s="152">
        <f t="shared" si="10"/>
        <v>0</v>
      </c>
      <c r="K121" s="148" t="s">
        <v>195</v>
      </c>
      <c r="L121" s="29"/>
      <c r="M121" s="153" t="s">
        <v>3</v>
      </c>
      <c r="N121" s="154" t="s">
        <v>43</v>
      </c>
      <c r="O121" s="49"/>
      <c r="P121" s="155">
        <f t="shared" si="11"/>
        <v>0</v>
      </c>
      <c r="Q121" s="155">
        <v>0</v>
      </c>
      <c r="R121" s="155">
        <f t="shared" si="12"/>
        <v>0</v>
      </c>
      <c r="S121" s="155">
        <v>0</v>
      </c>
      <c r="T121" s="156">
        <f t="shared" si="13"/>
        <v>0</v>
      </c>
      <c r="AR121" s="157" t="s">
        <v>254</v>
      </c>
      <c r="AT121" s="157" t="s">
        <v>191</v>
      </c>
      <c r="AU121" s="157" t="s">
        <v>85</v>
      </c>
      <c r="AY121" s="14" t="s">
        <v>189</v>
      </c>
      <c r="BE121" s="158">
        <f t="shared" si="14"/>
        <v>0</v>
      </c>
      <c r="BF121" s="158">
        <f t="shared" si="15"/>
        <v>0</v>
      </c>
      <c r="BG121" s="158">
        <f t="shared" si="16"/>
        <v>0</v>
      </c>
      <c r="BH121" s="158">
        <f t="shared" si="17"/>
        <v>0</v>
      </c>
      <c r="BI121" s="158">
        <f t="shared" si="18"/>
        <v>0</v>
      </c>
      <c r="BJ121" s="14" t="s">
        <v>79</v>
      </c>
      <c r="BK121" s="158">
        <f t="shared" si="19"/>
        <v>0</v>
      </c>
      <c r="BL121" s="14" t="s">
        <v>254</v>
      </c>
      <c r="BM121" s="157" t="s">
        <v>2844</v>
      </c>
    </row>
    <row r="122" spans="2:65" s="1" customFormat="1" ht="16.5" customHeight="1">
      <c r="B122" s="145"/>
      <c r="C122" s="159" t="s">
        <v>284</v>
      </c>
      <c r="D122" s="159" t="s">
        <v>255</v>
      </c>
      <c r="E122" s="160" t="s">
        <v>1438</v>
      </c>
      <c r="F122" s="161" t="s">
        <v>1439</v>
      </c>
      <c r="G122" s="162" t="s">
        <v>258</v>
      </c>
      <c r="H122" s="163">
        <v>18</v>
      </c>
      <c r="I122" s="164"/>
      <c r="J122" s="165">
        <f t="shared" si="10"/>
        <v>0</v>
      </c>
      <c r="K122" s="161" t="s">
        <v>195</v>
      </c>
      <c r="L122" s="166"/>
      <c r="M122" s="167" t="s">
        <v>3</v>
      </c>
      <c r="N122" s="168" t="s">
        <v>43</v>
      </c>
      <c r="O122" s="49"/>
      <c r="P122" s="155">
        <f t="shared" si="11"/>
        <v>0</v>
      </c>
      <c r="Q122" s="155">
        <v>1.7000000000000001E-4</v>
      </c>
      <c r="R122" s="155">
        <f t="shared" si="12"/>
        <v>3.0600000000000002E-3</v>
      </c>
      <c r="S122" s="155">
        <v>0</v>
      </c>
      <c r="T122" s="156">
        <f t="shared" si="13"/>
        <v>0</v>
      </c>
      <c r="AR122" s="157" t="s">
        <v>712</v>
      </c>
      <c r="AT122" s="157" t="s">
        <v>255</v>
      </c>
      <c r="AU122" s="157" t="s">
        <v>85</v>
      </c>
      <c r="AY122" s="14" t="s">
        <v>189</v>
      </c>
      <c r="BE122" s="158">
        <f t="shared" si="14"/>
        <v>0</v>
      </c>
      <c r="BF122" s="158">
        <f t="shared" si="15"/>
        <v>0</v>
      </c>
      <c r="BG122" s="158">
        <f t="shared" si="16"/>
        <v>0</v>
      </c>
      <c r="BH122" s="158">
        <f t="shared" si="17"/>
        <v>0</v>
      </c>
      <c r="BI122" s="158">
        <f t="shared" si="18"/>
        <v>0</v>
      </c>
      <c r="BJ122" s="14" t="s">
        <v>79</v>
      </c>
      <c r="BK122" s="158">
        <f t="shared" si="19"/>
        <v>0</v>
      </c>
      <c r="BL122" s="14" t="s">
        <v>712</v>
      </c>
      <c r="BM122" s="157" t="s">
        <v>2845</v>
      </c>
    </row>
    <row r="123" spans="2:65" s="1" customFormat="1" ht="24" customHeight="1">
      <c r="B123" s="145"/>
      <c r="C123" s="146" t="s">
        <v>288</v>
      </c>
      <c r="D123" s="146" t="s">
        <v>191</v>
      </c>
      <c r="E123" s="147" t="s">
        <v>2846</v>
      </c>
      <c r="F123" s="148" t="s">
        <v>2847</v>
      </c>
      <c r="G123" s="149" t="s">
        <v>258</v>
      </c>
      <c r="H123" s="150">
        <v>90</v>
      </c>
      <c r="I123" s="151"/>
      <c r="J123" s="152">
        <f t="shared" si="10"/>
        <v>0</v>
      </c>
      <c r="K123" s="148" t="s">
        <v>195</v>
      </c>
      <c r="L123" s="29"/>
      <c r="M123" s="153" t="s">
        <v>3</v>
      </c>
      <c r="N123" s="154" t="s">
        <v>43</v>
      </c>
      <c r="O123" s="49"/>
      <c r="P123" s="155">
        <f t="shared" si="11"/>
        <v>0</v>
      </c>
      <c r="Q123" s="155">
        <v>0</v>
      </c>
      <c r="R123" s="155">
        <f t="shared" si="12"/>
        <v>0</v>
      </c>
      <c r="S123" s="155">
        <v>0</v>
      </c>
      <c r="T123" s="156">
        <f t="shared" si="13"/>
        <v>0</v>
      </c>
      <c r="AR123" s="157" t="s">
        <v>254</v>
      </c>
      <c r="AT123" s="157" t="s">
        <v>191</v>
      </c>
      <c r="AU123" s="157" t="s">
        <v>85</v>
      </c>
      <c r="AY123" s="14" t="s">
        <v>189</v>
      </c>
      <c r="BE123" s="158">
        <f t="shared" si="14"/>
        <v>0</v>
      </c>
      <c r="BF123" s="158">
        <f t="shared" si="15"/>
        <v>0</v>
      </c>
      <c r="BG123" s="158">
        <f t="shared" si="16"/>
        <v>0</v>
      </c>
      <c r="BH123" s="158">
        <f t="shared" si="17"/>
        <v>0</v>
      </c>
      <c r="BI123" s="158">
        <f t="shared" si="18"/>
        <v>0</v>
      </c>
      <c r="BJ123" s="14" t="s">
        <v>79</v>
      </c>
      <c r="BK123" s="158">
        <f t="shared" si="19"/>
        <v>0</v>
      </c>
      <c r="BL123" s="14" t="s">
        <v>254</v>
      </c>
      <c r="BM123" s="157" t="s">
        <v>2848</v>
      </c>
    </row>
    <row r="124" spans="2:65" s="1" customFormat="1" ht="16.5" customHeight="1">
      <c r="B124" s="145"/>
      <c r="C124" s="159" t="s">
        <v>292</v>
      </c>
      <c r="D124" s="159" t="s">
        <v>255</v>
      </c>
      <c r="E124" s="160" t="s">
        <v>2849</v>
      </c>
      <c r="F124" s="161" t="s">
        <v>2850</v>
      </c>
      <c r="G124" s="162" t="s">
        <v>258</v>
      </c>
      <c r="H124" s="163">
        <v>90</v>
      </c>
      <c r="I124" s="164"/>
      <c r="J124" s="165">
        <f t="shared" si="10"/>
        <v>0</v>
      </c>
      <c r="K124" s="161" t="s">
        <v>195</v>
      </c>
      <c r="L124" s="166"/>
      <c r="M124" s="167" t="s">
        <v>3</v>
      </c>
      <c r="N124" s="168" t="s">
        <v>43</v>
      </c>
      <c r="O124" s="49"/>
      <c r="P124" s="155">
        <f t="shared" si="11"/>
        <v>0</v>
      </c>
      <c r="Q124" s="155">
        <v>6.0999999999999997E-4</v>
      </c>
      <c r="R124" s="155">
        <f t="shared" si="12"/>
        <v>5.4899999999999997E-2</v>
      </c>
      <c r="S124" s="155">
        <v>0</v>
      </c>
      <c r="T124" s="156">
        <f t="shared" si="13"/>
        <v>0</v>
      </c>
      <c r="AR124" s="157" t="s">
        <v>712</v>
      </c>
      <c r="AT124" s="157" t="s">
        <v>255</v>
      </c>
      <c r="AU124" s="157" t="s">
        <v>85</v>
      </c>
      <c r="AY124" s="14" t="s">
        <v>189</v>
      </c>
      <c r="BE124" s="158">
        <f t="shared" si="14"/>
        <v>0</v>
      </c>
      <c r="BF124" s="158">
        <f t="shared" si="15"/>
        <v>0</v>
      </c>
      <c r="BG124" s="158">
        <f t="shared" si="16"/>
        <v>0</v>
      </c>
      <c r="BH124" s="158">
        <f t="shared" si="17"/>
        <v>0</v>
      </c>
      <c r="BI124" s="158">
        <f t="shared" si="18"/>
        <v>0</v>
      </c>
      <c r="BJ124" s="14" t="s">
        <v>79</v>
      </c>
      <c r="BK124" s="158">
        <f t="shared" si="19"/>
        <v>0</v>
      </c>
      <c r="BL124" s="14" t="s">
        <v>712</v>
      </c>
      <c r="BM124" s="157" t="s">
        <v>2851</v>
      </c>
    </row>
    <row r="125" spans="2:65" s="1" customFormat="1" ht="16.5" customHeight="1">
      <c r="B125" s="145"/>
      <c r="C125" s="146" t="s">
        <v>296</v>
      </c>
      <c r="D125" s="146" t="s">
        <v>191</v>
      </c>
      <c r="E125" s="147" t="s">
        <v>1353</v>
      </c>
      <c r="F125" s="148" t="s">
        <v>1354</v>
      </c>
      <c r="G125" s="149" t="s">
        <v>307</v>
      </c>
      <c r="H125" s="150">
        <v>18</v>
      </c>
      <c r="I125" s="151"/>
      <c r="J125" s="152">
        <f t="shared" si="10"/>
        <v>0</v>
      </c>
      <c r="K125" s="148" t="s">
        <v>195</v>
      </c>
      <c r="L125" s="29"/>
      <c r="M125" s="153" t="s">
        <v>3</v>
      </c>
      <c r="N125" s="154" t="s">
        <v>43</v>
      </c>
      <c r="O125" s="49"/>
      <c r="P125" s="155">
        <f t="shared" si="11"/>
        <v>0</v>
      </c>
      <c r="Q125" s="155">
        <v>0</v>
      </c>
      <c r="R125" s="155">
        <f t="shared" si="12"/>
        <v>0</v>
      </c>
      <c r="S125" s="155">
        <v>0</v>
      </c>
      <c r="T125" s="156">
        <f t="shared" si="13"/>
        <v>0</v>
      </c>
      <c r="AR125" s="157" t="s">
        <v>254</v>
      </c>
      <c r="AT125" s="157" t="s">
        <v>191</v>
      </c>
      <c r="AU125" s="157" t="s">
        <v>85</v>
      </c>
      <c r="AY125" s="14" t="s">
        <v>189</v>
      </c>
      <c r="BE125" s="158">
        <f t="shared" si="14"/>
        <v>0</v>
      </c>
      <c r="BF125" s="158">
        <f t="shared" si="15"/>
        <v>0</v>
      </c>
      <c r="BG125" s="158">
        <f t="shared" si="16"/>
        <v>0</v>
      </c>
      <c r="BH125" s="158">
        <f t="shared" si="17"/>
        <v>0</v>
      </c>
      <c r="BI125" s="158">
        <f t="shared" si="18"/>
        <v>0</v>
      </c>
      <c r="BJ125" s="14" t="s">
        <v>79</v>
      </c>
      <c r="BK125" s="158">
        <f t="shared" si="19"/>
        <v>0</v>
      </c>
      <c r="BL125" s="14" t="s">
        <v>254</v>
      </c>
      <c r="BM125" s="157" t="s">
        <v>2852</v>
      </c>
    </row>
    <row r="126" spans="2:65" s="1" customFormat="1" ht="16.5" customHeight="1">
      <c r="B126" s="145"/>
      <c r="C126" s="146" t="s">
        <v>300</v>
      </c>
      <c r="D126" s="146" t="s">
        <v>191</v>
      </c>
      <c r="E126" s="147" t="s">
        <v>2853</v>
      </c>
      <c r="F126" s="148" t="s">
        <v>2854</v>
      </c>
      <c r="G126" s="149" t="s">
        <v>307</v>
      </c>
      <c r="H126" s="150">
        <v>6</v>
      </c>
      <c r="I126" s="151"/>
      <c r="J126" s="152">
        <f t="shared" si="10"/>
        <v>0</v>
      </c>
      <c r="K126" s="148" t="s">
        <v>195</v>
      </c>
      <c r="L126" s="29"/>
      <c r="M126" s="153" t="s">
        <v>3</v>
      </c>
      <c r="N126" s="154" t="s">
        <v>43</v>
      </c>
      <c r="O126" s="49"/>
      <c r="P126" s="155">
        <f t="shared" si="11"/>
        <v>0</v>
      </c>
      <c r="Q126" s="155">
        <v>0</v>
      </c>
      <c r="R126" s="155">
        <f t="shared" si="12"/>
        <v>0</v>
      </c>
      <c r="S126" s="155">
        <v>0</v>
      </c>
      <c r="T126" s="156">
        <f t="shared" si="13"/>
        <v>0</v>
      </c>
      <c r="AR126" s="157" t="s">
        <v>254</v>
      </c>
      <c r="AT126" s="157" t="s">
        <v>191</v>
      </c>
      <c r="AU126" s="157" t="s">
        <v>85</v>
      </c>
      <c r="AY126" s="14" t="s">
        <v>189</v>
      </c>
      <c r="BE126" s="158">
        <f t="shared" si="14"/>
        <v>0</v>
      </c>
      <c r="BF126" s="158">
        <f t="shared" si="15"/>
        <v>0</v>
      </c>
      <c r="BG126" s="158">
        <f t="shared" si="16"/>
        <v>0</v>
      </c>
      <c r="BH126" s="158">
        <f t="shared" si="17"/>
        <v>0</v>
      </c>
      <c r="BI126" s="158">
        <f t="shared" si="18"/>
        <v>0</v>
      </c>
      <c r="BJ126" s="14" t="s">
        <v>79</v>
      </c>
      <c r="BK126" s="158">
        <f t="shared" si="19"/>
        <v>0</v>
      </c>
      <c r="BL126" s="14" t="s">
        <v>254</v>
      </c>
      <c r="BM126" s="157" t="s">
        <v>2855</v>
      </c>
    </row>
    <row r="127" spans="2:65" s="1" customFormat="1" ht="16.5" customHeight="1">
      <c r="B127" s="145"/>
      <c r="C127" s="146" t="s">
        <v>304</v>
      </c>
      <c r="D127" s="146" t="s">
        <v>191</v>
      </c>
      <c r="E127" s="147" t="s">
        <v>2856</v>
      </c>
      <c r="F127" s="148" t="s">
        <v>2857</v>
      </c>
      <c r="G127" s="149" t="s">
        <v>307</v>
      </c>
      <c r="H127" s="150">
        <v>3</v>
      </c>
      <c r="I127" s="151"/>
      <c r="J127" s="152">
        <f t="shared" si="10"/>
        <v>0</v>
      </c>
      <c r="K127" s="148" t="s">
        <v>195</v>
      </c>
      <c r="L127" s="29"/>
      <c r="M127" s="153" t="s">
        <v>3</v>
      </c>
      <c r="N127" s="154" t="s">
        <v>43</v>
      </c>
      <c r="O127" s="49"/>
      <c r="P127" s="155">
        <f t="shared" si="11"/>
        <v>0</v>
      </c>
      <c r="Q127" s="155">
        <v>0</v>
      </c>
      <c r="R127" s="155">
        <f t="shared" si="12"/>
        <v>0</v>
      </c>
      <c r="S127" s="155">
        <v>0</v>
      </c>
      <c r="T127" s="156">
        <f t="shared" si="13"/>
        <v>0</v>
      </c>
      <c r="AR127" s="157" t="s">
        <v>254</v>
      </c>
      <c r="AT127" s="157" t="s">
        <v>191</v>
      </c>
      <c r="AU127" s="157" t="s">
        <v>85</v>
      </c>
      <c r="AY127" s="14" t="s">
        <v>189</v>
      </c>
      <c r="BE127" s="158">
        <f t="shared" si="14"/>
        <v>0</v>
      </c>
      <c r="BF127" s="158">
        <f t="shared" si="15"/>
        <v>0</v>
      </c>
      <c r="BG127" s="158">
        <f t="shared" si="16"/>
        <v>0</v>
      </c>
      <c r="BH127" s="158">
        <f t="shared" si="17"/>
        <v>0</v>
      </c>
      <c r="BI127" s="158">
        <f t="shared" si="18"/>
        <v>0</v>
      </c>
      <c r="BJ127" s="14" t="s">
        <v>79</v>
      </c>
      <c r="BK127" s="158">
        <f t="shared" si="19"/>
        <v>0</v>
      </c>
      <c r="BL127" s="14" t="s">
        <v>254</v>
      </c>
      <c r="BM127" s="157" t="s">
        <v>2858</v>
      </c>
    </row>
    <row r="128" spans="2:65" s="1" customFormat="1" ht="16.5" customHeight="1">
      <c r="B128" s="145"/>
      <c r="C128" s="159" t="s">
        <v>309</v>
      </c>
      <c r="D128" s="159" t="s">
        <v>255</v>
      </c>
      <c r="E128" s="160" t="s">
        <v>2859</v>
      </c>
      <c r="F128" s="161" t="s">
        <v>2860</v>
      </c>
      <c r="G128" s="162" t="s">
        <v>307</v>
      </c>
      <c r="H128" s="163">
        <v>3</v>
      </c>
      <c r="I128" s="164"/>
      <c r="J128" s="165">
        <f t="shared" si="10"/>
        <v>0</v>
      </c>
      <c r="K128" s="161" t="s">
        <v>195</v>
      </c>
      <c r="L128" s="166"/>
      <c r="M128" s="167" t="s">
        <v>3</v>
      </c>
      <c r="N128" s="168" t="s">
        <v>43</v>
      </c>
      <c r="O128" s="49"/>
      <c r="P128" s="155">
        <f t="shared" si="11"/>
        <v>0</v>
      </c>
      <c r="Q128" s="155">
        <v>3.0000000000000001E-5</v>
      </c>
      <c r="R128" s="155">
        <f t="shared" si="12"/>
        <v>9.0000000000000006E-5</v>
      </c>
      <c r="S128" s="155">
        <v>0</v>
      </c>
      <c r="T128" s="156">
        <f t="shared" si="13"/>
        <v>0</v>
      </c>
      <c r="AR128" s="157" t="s">
        <v>712</v>
      </c>
      <c r="AT128" s="157" t="s">
        <v>255</v>
      </c>
      <c r="AU128" s="157" t="s">
        <v>85</v>
      </c>
      <c r="AY128" s="14" t="s">
        <v>189</v>
      </c>
      <c r="BE128" s="158">
        <f t="shared" si="14"/>
        <v>0</v>
      </c>
      <c r="BF128" s="158">
        <f t="shared" si="15"/>
        <v>0</v>
      </c>
      <c r="BG128" s="158">
        <f t="shared" si="16"/>
        <v>0</v>
      </c>
      <c r="BH128" s="158">
        <f t="shared" si="17"/>
        <v>0</v>
      </c>
      <c r="BI128" s="158">
        <f t="shared" si="18"/>
        <v>0</v>
      </c>
      <c r="BJ128" s="14" t="s">
        <v>79</v>
      </c>
      <c r="BK128" s="158">
        <f t="shared" si="19"/>
        <v>0</v>
      </c>
      <c r="BL128" s="14" t="s">
        <v>712</v>
      </c>
      <c r="BM128" s="157" t="s">
        <v>2861</v>
      </c>
    </row>
    <row r="129" spans="2:65" s="1" customFormat="1" ht="16.5" customHeight="1">
      <c r="B129" s="145"/>
      <c r="C129" s="146" t="s">
        <v>313</v>
      </c>
      <c r="D129" s="146" t="s">
        <v>191</v>
      </c>
      <c r="E129" s="147" t="s">
        <v>2862</v>
      </c>
      <c r="F129" s="148" t="s">
        <v>2863</v>
      </c>
      <c r="G129" s="149" t="s">
        <v>307</v>
      </c>
      <c r="H129" s="150">
        <v>3</v>
      </c>
      <c r="I129" s="151"/>
      <c r="J129" s="152">
        <f t="shared" si="10"/>
        <v>0</v>
      </c>
      <c r="K129" s="148" t="s">
        <v>195</v>
      </c>
      <c r="L129" s="29"/>
      <c r="M129" s="153" t="s">
        <v>3</v>
      </c>
      <c r="N129" s="154" t="s">
        <v>43</v>
      </c>
      <c r="O129" s="49"/>
      <c r="P129" s="155">
        <f t="shared" si="11"/>
        <v>0</v>
      </c>
      <c r="Q129" s="155">
        <v>0</v>
      </c>
      <c r="R129" s="155">
        <f t="shared" si="12"/>
        <v>0</v>
      </c>
      <c r="S129" s="155">
        <v>0</v>
      </c>
      <c r="T129" s="156">
        <f t="shared" si="13"/>
        <v>0</v>
      </c>
      <c r="AR129" s="157" t="s">
        <v>254</v>
      </c>
      <c r="AT129" s="157" t="s">
        <v>191</v>
      </c>
      <c r="AU129" s="157" t="s">
        <v>85</v>
      </c>
      <c r="AY129" s="14" t="s">
        <v>189</v>
      </c>
      <c r="BE129" s="158">
        <f t="shared" si="14"/>
        <v>0</v>
      </c>
      <c r="BF129" s="158">
        <f t="shared" si="15"/>
        <v>0</v>
      </c>
      <c r="BG129" s="158">
        <f t="shared" si="16"/>
        <v>0</v>
      </c>
      <c r="BH129" s="158">
        <f t="shared" si="17"/>
        <v>0</v>
      </c>
      <c r="BI129" s="158">
        <f t="shared" si="18"/>
        <v>0</v>
      </c>
      <c r="BJ129" s="14" t="s">
        <v>79</v>
      </c>
      <c r="BK129" s="158">
        <f t="shared" si="19"/>
        <v>0</v>
      </c>
      <c r="BL129" s="14" t="s">
        <v>254</v>
      </c>
      <c r="BM129" s="157" t="s">
        <v>2864</v>
      </c>
    </row>
    <row r="130" spans="2:65" s="1" customFormat="1" ht="16.5" customHeight="1">
      <c r="B130" s="145"/>
      <c r="C130" s="159" t="s">
        <v>317</v>
      </c>
      <c r="D130" s="159" t="s">
        <v>255</v>
      </c>
      <c r="E130" s="160" t="s">
        <v>2865</v>
      </c>
      <c r="F130" s="161" t="s">
        <v>2866</v>
      </c>
      <c r="G130" s="162" t="s">
        <v>307</v>
      </c>
      <c r="H130" s="163">
        <v>3</v>
      </c>
      <c r="I130" s="164"/>
      <c r="J130" s="165">
        <f t="shared" si="10"/>
        <v>0</v>
      </c>
      <c r="K130" s="161" t="s">
        <v>628</v>
      </c>
      <c r="L130" s="166"/>
      <c r="M130" s="167" t="s">
        <v>3</v>
      </c>
      <c r="N130" s="168" t="s">
        <v>43</v>
      </c>
      <c r="O130" s="49"/>
      <c r="P130" s="155">
        <f t="shared" si="11"/>
        <v>0</v>
      </c>
      <c r="Q130" s="155">
        <v>0</v>
      </c>
      <c r="R130" s="155">
        <f t="shared" si="12"/>
        <v>0</v>
      </c>
      <c r="S130" s="155">
        <v>0</v>
      </c>
      <c r="T130" s="156">
        <f t="shared" si="13"/>
        <v>0</v>
      </c>
      <c r="AR130" s="157" t="s">
        <v>1244</v>
      </c>
      <c r="AT130" s="157" t="s">
        <v>255</v>
      </c>
      <c r="AU130" s="157" t="s">
        <v>85</v>
      </c>
      <c r="AY130" s="14" t="s">
        <v>189</v>
      </c>
      <c r="BE130" s="158">
        <f t="shared" si="14"/>
        <v>0</v>
      </c>
      <c r="BF130" s="158">
        <f t="shared" si="15"/>
        <v>0</v>
      </c>
      <c r="BG130" s="158">
        <f t="shared" si="16"/>
        <v>0</v>
      </c>
      <c r="BH130" s="158">
        <f t="shared" si="17"/>
        <v>0</v>
      </c>
      <c r="BI130" s="158">
        <f t="shared" si="18"/>
        <v>0</v>
      </c>
      <c r="BJ130" s="14" t="s">
        <v>79</v>
      </c>
      <c r="BK130" s="158">
        <f t="shared" si="19"/>
        <v>0</v>
      </c>
      <c r="BL130" s="14" t="s">
        <v>449</v>
      </c>
      <c r="BM130" s="157" t="s">
        <v>2867</v>
      </c>
    </row>
    <row r="131" spans="2:65" s="1" customFormat="1" ht="16.5" customHeight="1">
      <c r="B131" s="145"/>
      <c r="C131" s="146" t="s">
        <v>321</v>
      </c>
      <c r="D131" s="146" t="s">
        <v>191</v>
      </c>
      <c r="E131" s="147" t="s">
        <v>2868</v>
      </c>
      <c r="F131" s="148" t="s">
        <v>2869</v>
      </c>
      <c r="G131" s="149" t="s">
        <v>307</v>
      </c>
      <c r="H131" s="150">
        <v>3</v>
      </c>
      <c r="I131" s="151"/>
      <c r="J131" s="152">
        <f t="shared" si="10"/>
        <v>0</v>
      </c>
      <c r="K131" s="148" t="s">
        <v>877</v>
      </c>
      <c r="L131" s="29"/>
      <c r="M131" s="153" t="s">
        <v>3</v>
      </c>
      <c r="N131" s="154" t="s">
        <v>43</v>
      </c>
      <c r="O131" s="49"/>
      <c r="P131" s="155">
        <f t="shared" si="11"/>
        <v>0</v>
      </c>
      <c r="Q131" s="155">
        <v>0</v>
      </c>
      <c r="R131" s="155">
        <f t="shared" si="12"/>
        <v>0</v>
      </c>
      <c r="S131" s="155">
        <v>0</v>
      </c>
      <c r="T131" s="156">
        <f t="shared" si="13"/>
        <v>0</v>
      </c>
      <c r="AR131" s="157" t="s">
        <v>449</v>
      </c>
      <c r="AT131" s="157" t="s">
        <v>191</v>
      </c>
      <c r="AU131" s="157" t="s">
        <v>85</v>
      </c>
      <c r="AY131" s="14" t="s">
        <v>189</v>
      </c>
      <c r="BE131" s="158">
        <f t="shared" si="14"/>
        <v>0</v>
      </c>
      <c r="BF131" s="158">
        <f t="shared" si="15"/>
        <v>0</v>
      </c>
      <c r="BG131" s="158">
        <f t="shared" si="16"/>
        <v>0</v>
      </c>
      <c r="BH131" s="158">
        <f t="shared" si="17"/>
        <v>0</v>
      </c>
      <c r="BI131" s="158">
        <f t="shared" si="18"/>
        <v>0</v>
      </c>
      <c r="BJ131" s="14" t="s">
        <v>79</v>
      </c>
      <c r="BK131" s="158">
        <f t="shared" si="19"/>
        <v>0</v>
      </c>
      <c r="BL131" s="14" t="s">
        <v>449</v>
      </c>
      <c r="BM131" s="157" t="s">
        <v>2870</v>
      </c>
    </row>
    <row r="132" spans="2:65" s="1" customFormat="1" ht="16.5" customHeight="1">
      <c r="B132" s="145"/>
      <c r="C132" s="159" t="s">
        <v>325</v>
      </c>
      <c r="D132" s="159" t="s">
        <v>255</v>
      </c>
      <c r="E132" s="160" t="s">
        <v>2871</v>
      </c>
      <c r="F132" s="161" t="s">
        <v>2872</v>
      </c>
      <c r="G132" s="162" t="s">
        <v>307</v>
      </c>
      <c r="H132" s="163">
        <v>3</v>
      </c>
      <c r="I132" s="164"/>
      <c r="J132" s="165">
        <f t="shared" si="10"/>
        <v>0</v>
      </c>
      <c r="K132" s="161" t="s">
        <v>195</v>
      </c>
      <c r="L132" s="166"/>
      <c r="M132" s="167" t="s">
        <v>3</v>
      </c>
      <c r="N132" s="168" t="s">
        <v>43</v>
      </c>
      <c r="O132" s="49"/>
      <c r="P132" s="155">
        <f t="shared" si="11"/>
        <v>0</v>
      </c>
      <c r="Q132" s="155">
        <v>6.2E-2</v>
      </c>
      <c r="R132" s="155">
        <f t="shared" si="12"/>
        <v>0.186</v>
      </c>
      <c r="S132" s="155">
        <v>0</v>
      </c>
      <c r="T132" s="156">
        <f t="shared" si="13"/>
        <v>0</v>
      </c>
      <c r="AR132" s="157" t="s">
        <v>712</v>
      </c>
      <c r="AT132" s="157" t="s">
        <v>255</v>
      </c>
      <c r="AU132" s="157" t="s">
        <v>85</v>
      </c>
      <c r="AY132" s="14" t="s">
        <v>189</v>
      </c>
      <c r="BE132" s="158">
        <f t="shared" si="14"/>
        <v>0</v>
      </c>
      <c r="BF132" s="158">
        <f t="shared" si="15"/>
        <v>0</v>
      </c>
      <c r="BG132" s="158">
        <f t="shared" si="16"/>
        <v>0</v>
      </c>
      <c r="BH132" s="158">
        <f t="shared" si="17"/>
        <v>0</v>
      </c>
      <c r="BI132" s="158">
        <f t="shared" si="18"/>
        <v>0</v>
      </c>
      <c r="BJ132" s="14" t="s">
        <v>79</v>
      </c>
      <c r="BK132" s="158">
        <f t="shared" si="19"/>
        <v>0</v>
      </c>
      <c r="BL132" s="14" t="s">
        <v>712</v>
      </c>
      <c r="BM132" s="157" t="s">
        <v>2873</v>
      </c>
    </row>
    <row r="133" spans="2:65" s="1" customFormat="1" ht="16.5" customHeight="1">
      <c r="B133" s="145"/>
      <c r="C133" s="146" t="s">
        <v>329</v>
      </c>
      <c r="D133" s="146" t="s">
        <v>191</v>
      </c>
      <c r="E133" s="147" t="s">
        <v>2874</v>
      </c>
      <c r="F133" s="148" t="s">
        <v>2875</v>
      </c>
      <c r="G133" s="149" t="s">
        <v>307</v>
      </c>
      <c r="H133" s="150">
        <v>3</v>
      </c>
      <c r="I133" s="151"/>
      <c r="J133" s="152">
        <f t="shared" si="10"/>
        <v>0</v>
      </c>
      <c r="K133" s="148" t="s">
        <v>877</v>
      </c>
      <c r="L133" s="29"/>
      <c r="M133" s="153" t="s">
        <v>3</v>
      </c>
      <c r="N133" s="154" t="s">
        <v>43</v>
      </c>
      <c r="O133" s="49"/>
      <c r="P133" s="155">
        <f t="shared" si="11"/>
        <v>0</v>
      </c>
      <c r="Q133" s="155">
        <v>0</v>
      </c>
      <c r="R133" s="155">
        <f t="shared" si="12"/>
        <v>0</v>
      </c>
      <c r="S133" s="155">
        <v>0</v>
      </c>
      <c r="T133" s="156">
        <f t="shared" si="13"/>
        <v>0</v>
      </c>
      <c r="AR133" s="157" t="s">
        <v>196</v>
      </c>
      <c r="AT133" s="157" t="s">
        <v>191</v>
      </c>
      <c r="AU133" s="157" t="s">
        <v>85</v>
      </c>
      <c r="AY133" s="14" t="s">
        <v>189</v>
      </c>
      <c r="BE133" s="158">
        <f t="shared" si="14"/>
        <v>0</v>
      </c>
      <c r="BF133" s="158">
        <f t="shared" si="15"/>
        <v>0</v>
      </c>
      <c r="BG133" s="158">
        <f t="shared" si="16"/>
        <v>0</v>
      </c>
      <c r="BH133" s="158">
        <f t="shared" si="17"/>
        <v>0</v>
      </c>
      <c r="BI133" s="158">
        <f t="shared" si="18"/>
        <v>0</v>
      </c>
      <c r="BJ133" s="14" t="s">
        <v>79</v>
      </c>
      <c r="BK133" s="158">
        <f t="shared" si="19"/>
        <v>0</v>
      </c>
      <c r="BL133" s="14" t="s">
        <v>196</v>
      </c>
      <c r="BM133" s="157" t="s">
        <v>2876</v>
      </c>
    </row>
    <row r="134" spans="2:65" s="1" customFormat="1" ht="16.5" customHeight="1">
      <c r="B134" s="145"/>
      <c r="C134" s="159" t="s">
        <v>333</v>
      </c>
      <c r="D134" s="159" t="s">
        <v>255</v>
      </c>
      <c r="E134" s="160" t="s">
        <v>2877</v>
      </c>
      <c r="F134" s="161" t="s">
        <v>2878</v>
      </c>
      <c r="G134" s="162" t="s">
        <v>307</v>
      </c>
      <c r="H134" s="163">
        <v>3</v>
      </c>
      <c r="I134" s="164"/>
      <c r="J134" s="165">
        <f t="shared" si="10"/>
        <v>0</v>
      </c>
      <c r="K134" s="161" t="s">
        <v>628</v>
      </c>
      <c r="L134" s="166"/>
      <c r="M134" s="167" t="s">
        <v>3</v>
      </c>
      <c r="N134" s="168" t="s">
        <v>43</v>
      </c>
      <c r="O134" s="49"/>
      <c r="P134" s="155">
        <f t="shared" si="11"/>
        <v>0</v>
      </c>
      <c r="Q134" s="155">
        <v>0</v>
      </c>
      <c r="R134" s="155">
        <f t="shared" si="12"/>
        <v>0</v>
      </c>
      <c r="S134" s="155">
        <v>0</v>
      </c>
      <c r="T134" s="156">
        <f t="shared" si="13"/>
        <v>0</v>
      </c>
      <c r="AR134" s="157" t="s">
        <v>1244</v>
      </c>
      <c r="AT134" s="157" t="s">
        <v>255</v>
      </c>
      <c r="AU134" s="157" t="s">
        <v>85</v>
      </c>
      <c r="AY134" s="14" t="s">
        <v>189</v>
      </c>
      <c r="BE134" s="158">
        <f t="shared" si="14"/>
        <v>0</v>
      </c>
      <c r="BF134" s="158">
        <f t="shared" si="15"/>
        <v>0</v>
      </c>
      <c r="BG134" s="158">
        <f t="shared" si="16"/>
        <v>0</v>
      </c>
      <c r="BH134" s="158">
        <f t="shared" si="17"/>
        <v>0</v>
      </c>
      <c r="BI134" s="158">
        <f t="shared" si="18"/>
        <v>0</v>
      </c>
      <c r="BJ134" s="14" t="s">
        <v>79</v>
      </c>
      <c r="BK134" s="158">
        <f t="shared" si="19"/>
        <v>0</v>
      </c>
      <c r="BL134" s="14" t="s">
        <v>449</v>
      </c>
      <c r="BM134" s="157" t="s">
        <v>2879</v>
      </c>
    </row>
    <row r="135" spans="2:65" s="1" customFormat="1" ht="16.5" customHeight="1">
      <c r="B135" s="145"/>
      <c r="C135" s="159" t="s">
        <v>337</v>
      </c>
      <c r="D135" s="159" t="s">
        <v>255</v>
      </c>
      <c r="E135" s="160" t="s">
        <v>2880</v>
      </c>
      <c r="F135" s="161" t="s">
        <v>1515</v>
      </c>
      <c r="G135" s="162" t="s">
        <v>307</v>
      </c>
      <c r="H135" s="163">
        <v>3</v>
      </c>
      <c r="I135" s="164"/>
      <c r="J135" s="165">
        <f t="shared" si="10"/>
        <v>0</v>
      </c>
      <c r="K135" s="161" t="s">
        <v>195</v>
      </c>
      <c r="L135" s="166"/>
      <c r="M135" s="167" t="s">
        <v>3</v>
      </c>
      <c r="N135" s="168" t="s">
        <v>43</v>
      </c>
      <c r="O135" s="49"/>
      <c r="P135" s="155">
        <f t="shared" si="11"/>
        <v>0</v>
      </c>
      <c r="Q135" s="155">
        <v>1.6000000000000001E-4</v>
      </c>
      <c r="R135" s="155">
        <f t="shared" si="12"/>
        <v>4.8000000000000007E-4</v>
      </c>
      <c r="S135" s="155">
        <v>0</v>
      </c>
      <c r="T135" s="156">
        <f t="shared" si="13"/>
        <v>0</v>
      </c>
      <c r="AR135" s="157" t="s">
        <v>712</v>
      </c>
      <c r="AT135" s="157" t="s">
        <v>255</v>
      </c>
      <c r="AU135" s="157" t="s">
        <v>85</v>
      </c>
      <c r="AY135" s="14" t="s">
        <v>189</v>
      </c>
      <c r="BE135" s="158">
        <f t="shared" si="14"/>
        <v>0</v>
      </c>
      <c r="BF135" s="158">
        <f t="shared" si="15"/>
        <v>0</v>
      </c>
      <c r="BG135" s="158">
        <f t="shared" si="16"/>
        <v>0</v>
      </c>
      <c r="BH135" s="158">
        <f t="shared" si="17"/>
        <v>0</v>
      </c>
      <c r="BI135" s="158">
        <f t="shared" si="18"/>
        <v>0</v>
      </c>
      <c r="BJ135" s="14" t="s">
        <v>79</v>
      </c>
      <c r="BK135" s="158">
        <f t="shared" si="19"/>
        <v>0</v>
      </c>
      <c r="BL135" s="14" t="s">
        <v>712</v>
      </c>
      <c r="BM135" s="157" t="s">
        <v>2881</v>
      </c>
    </row>
    <row r="136" spans="2:65" s="1" customFormat="1" ht="24" customHeight="1">
      <c r="B136" s="145"/>
      <c r="C136" s="146" t="s">
        <v>341</v>
      </c>
      <c r="D136" s="146" t="s">
        <v>191</v>
      </c>
      <c r="E136" s="147" t="s">
        <v>1481</v>
      </c>
      <c r="F136" s="148" t="s">
        <v>1482</v>
      </c>
      <c r="G136" s="149" t="s">
        <v>258</v>
      </c>
      <c r="H136" s="150">
        <v>80</v>
      </c>
      <c r="I136" s="151"/>
      <c r="J136" s="152">
        <f t="shared" si="10"/>
        <v>0</v>
      </c>
      <c r="K136" s="148" t="s">
        <v>195</v>
      </c>
      <c r="L136" s="29"/>
      <c r="M136" s="153" t="s">
        <v>3</v>
      </c>
      <c r="N136" s="154" t="s">
        <v>43</v>
      </c>
      <c r="O136" s="49"/>
      <c r="P136" s="155">
        <f t="shared" si="11"/>
        <v>0</v>
      </c>
      <c r="Q136" s="155">
        <v>0</v>
      </c>
      <c r="R136" s="155">
        <f t="shared" si="12"/>
        <v>0</v>
      </c>
      <c r="S136" s="155">
        <v>0</v>
      </c>
      <c r="T136" s="156">
        <f t="shared" si="13"/>
        <v>0</v>
      </c>
      <c r="AR136" s="157" t="s">
        <v>254</v>
      </c>
      <c r="AT136" s="157" t="s">
        <v>191</v>
      </c>
      <c r="AU136" s="157" t="s">
        <v>85</v>
      </c>
      <c r="AY136" s="14" t="s">
        <v>189</v>
      </c>
      <c r="BE136" s="158">
        <f t="shared" si="14"/>
        <v>0</v>
      </c>
      <c r="BF136" s="158">
        <f t="shared" si="15"/>
        <v>0</v>
      </c>
      <c r="BG136" s="158">
        <f t="shared" si="16"/>
        <v>0</v>
      </c>
      <c r="BH136" s="158">
        <f t="shared" si="17"/>
        <v>0</v>
      </c>
      <c r="BI136" s="158">
        <f t="shared" si="18"/>
        <v>0</v>
      </c>
      <c r="BJ136" s="14" t="s">
        <v>79</v>
      </c>
      <c r="BK136" s="158">
        <f t="shared" si="19"/>
        <v>0</v>
      </c>
      <c r="BL136" s="14" t="s">
        <v>254</v>
      </c>
      <c r="BM136" s="157" t="s">
        <v>2882</v>
      </c>
    </row>
    <row r="137" spans="2:65" s="1" customFormat="1" ht="16.5" customHeight="1">
      <c r="B137" s="145"/>
      <c r="C137" s="159" t="s">
        <v>345</v>
      </c>
      <c r="D137" s="159" t="s">
        <v>255</v>
      </c>
      <c r="E137" s="160" t="s">
        <v>1484</v>
      </c>
      <c r="F137" s="161" t="s">
        <v>1485</v>
      </c>
      <c r="G137" s="162" t="s">
        <v>702</v>
      </c>
      <c r="H137" s="163">
        <v>75</v>
      </c>
      <c r="I137" s="164"/>
      <c r="J137" s="165">
        <f t="shared" si="10"/>
        <v>0</v>
      </c>
      <c r="K137" s="161" t="s">
        <v>195</v>
      </c>
      <c r="L137" s="166"/>
      <c r="M137" s="167" t="s">
        <v>3</v>
      </c>
      <c r="N137" s="168" t="s">
        <v>43</v>
      </c>
      <c r="O137" s="49"/>
      <c r="P137" s="155">
        <f t="shared" si="11"/>
        <v>0</v>
      </c>
      <c r="Q137" s="155">
        <v>1E-3</v>
      </c>
      <c r="R137" s="155">
        <f t="shared" si="12"/>
        <v>7.4999999999999997E-2</v>
      </c>
      <c r="S137" s="155">
        <v>0</v>
      </c>
      <c r="T137" s="156">
        <f t="shared" si="13"/>
        <v>0</v>
      </c>
      <c r="AR137" s="157" t="s">
        <v>321</v>
      </c>
      <c r="AT137" s="157" t="s">
        <v>255</v>
      </c>
      <c r="AU137" s="157" t="s">
        <v>85</v>
      </c>
      <c r="AY137" s="14" t="s">
        <v>189</v>
      </c>
      <c r="BE137" s="158">
        <f t="shared" si="14"/>
        <v>0</v>
      </c>
      <c r="BF137" s="158">
        <f t="shared" si="15"/>
        <v>0</v>
      </c>
      <c r="BG137" s="158">
        <f t="shared" si="16"/>
        <v>0</v>
      </c>
      <c r="BH137" s="158">
        <f t="shared" si="17"/>
        <v>0</v>
      </c>
      <c r="BI137" s="158">
        <f t="shared" si="18"/>
        <v>0</v>
      </c>
      <c r="BJ137" s="14" t="s">
        <v>79</v>
      </c>
      <c r="BK137" s="158">
        <f t="shared" si="19"/>
        <v>0</v>
      </c>
      <c r="BL137" s="14" t="s">
        <v>254</v>
      </c>
      <c r="BM137" s="157" t="s">
        <v>2883</v>
      </c>
    </row>
    <row r="138" spans="2:65" s="1" customFormat="1" ht="24" customHeight="1">
      <c r="B138" s="145"/>
      <c r="C138" s="146" t="s">
        <v>350</v>
      </c>
      <c r="D138" s="146" t="s">
        <v>191</v>
      </c>
      <c r="E138" s="147" t="s">
        <v>2884</v>
      </c>
      <c r="F138" s="148" t="s">
        <v>2885</v>
      </c>
      <c r="G138" s="149" t="s">
        <v>258</v>
      </c>
      <c r="H138" s="150">
        <v>5</v>
      </c>
      <c r="I138" s="151"/>
      <c r="J138" s="152">
        <f t="shared" si="10"/>
        <v>0</v>
      </c>
      <c r="K138" s="148" t="s">
        <v>195</v>
      </c>
      <c r="L138" s="29"/>
      <c r="M138" s="153" t="s">
        <v>3</v>
      </c>
      <c r="N138" s="154" t="s">
        <v>43</v>
      </c>
      <c r="O138" s="49"/>
      <c r="P138" s="155">
        <f t="shared" si="11"/>
        <v>0</v>
      </c>
      <c r="Q138" s="155">
        <v>0</v>
      </c>
      <c r="R138" s="155">
        <f t="shared" si="12"/>
        <v>0</v>
      </c>
      <c r="S138" s="155">
        <v>0</v>
      </c>
      <c r="T138" s="156">
        <f t="shared" si="13"/>
        <v>0</v>
      </c>
      <c r="AR138" s="157" t="s">
        <v>254</v>
      </c>
      <c r="AT138" s="157" t="s">
        <v>191</v>
      </c>
      <c r="AU138" s="157" t="s">
        <v>85</v>
      </c>
      <c r="AY138" s="14" t="s">
        <v>189</v>
      </c>
      <c r="BE138" s="158">
        <f t="shared" si="14"/>
        <v>0</v>
      </c>
      <c r="BF138" s="158">
        <f t="shared" si="15"/>
        <v>0</v>
      </c>
      <c r="BG138" s="158">
        <f t="shared" si="16"/>
        <v>0</v>
      </c>
      <c r="BH138" s="158">
        <f t="shared" si="17"/>
        <v>0</v>
      </c>
      <c r="BI138" s="158">
        <f t="shared" si="18"/>
        <v>0</v>
      </c>
      <c r="BJ138" s="14" t="s">
        <v>79</v>
      </c>
      <c r="BK138" s="158">
        <f t="shared" si="19"/>
        <v>0</v>
      </c>
      <c r="BL138" s="14" t="s">
        <v>254</v>
      </c>
      <c r="BM138" s="157" t="s">
        <v>2886</v>
      </c>
    </row>
    <row r="139" spans="2:65" s="1" customFormat="1" ht="16.5" customHeight="1">
      <c r="B139" s="145"/>
      <c r="C139" s="159" t="s">
        <v>354</v>
      </c>
      <c r="D139" s="159" t="s">
        <v>255</v>
      </c>
      <c r="E139" s="160" t="s">
        <v>2887</v>
      </c>
      <c r="F139" s="161" t="s">
        <v>2888</v>
      </c>
      <c r="G139" s="162" t="s">
        <v>702</v>
      </c>
      <c r="H139" s="163">
        <v>2</v>
      </c>
      <c r="I139" s="164"/>
      <c r="J139" s="165">
        <f t="shared" si="10"/>
        <v>0</v>
      </c>
      <c r="K139" s="161" t="s">
        <v>195</v>
      </c>
      <c r="L139" s="166"/>
      <c r="M139" s="167" t="s">
        <v>3</v>
      </c>
      <c r="N139" s="168" t="s">
        <v>43</v>
      </c>
      <c r="O139" s="49"/>
      <c r="P139" s="155">
        <f t="shared" si="11"/>
        <v>0</v>
      </c>
      <c r="Q139" s="155">
        <v>1E-3</v>
      </c>
      <c r="R139" s="155">
        <f t="shared" si="12"/>
        <v>2E-3</v>
      </c>
      <c r="S139" s="155">
        <v>0</v>
      </c>
      <c r="T139" s="156">
        <f t="shared" si="13"/>
        <v>0</v>
      </c>
      <c r="AR139" s="157" t="s">
        <v>712</v>
      </c>
      <c r="AT139" s="157" t="s">
        <v>255</v>
      </c>
      <c r="AU139" s="157" t="s">
        <v>85</v>
      </c>
      <c r="AY139" s="14" t="s">
        <v>189</v>
      </c>
      <c r="BE139" s="158">
        <f t="shared" si="14"/>
        <v>0</v>
      </c>
      <c r="BF139" s="158">
        <f t="shared" si="15"/>
        <v>0</v>
      </c>
      <c r="BG139" s="158">
        <f t="shared" si="16"/>
        <v>0</v>
      </c>
      <c r="BH139" s="158">
        <f t="shared" si="17"/>
        <v>0</v>
      </c>
      <c r="BI139" s="158">
        <f t="shared" si="18"/>
        <v>0</v>
      </c>
      <c r="BJ139" s="14" t="s">
        <v>79</v>
      </c>
      <c r="BK139" s="158">
        <f t="shared" si="19"/>
        <v>0</v>
      </c>
      <c r="BL139" s="14" t="s">
        <v>712</v>
      </c>
      <c r="BM139" s="157" t="s">
        <v>2889</v>
      </c>
    </row>
    <row r="140" spans="2:65" s="1" customFormat="1" ht="16.5" customHeight="1">
      <c r="B140" s="145"/>
      <c r="C140" s="146" t="s">
        <v>358</v>
      </c>
      <c r="D140" s="146" t="s">
        <v>191</v>
      </c>
      <c r="E140" s="147" t="s">
        <v>2890</v>
      </c>
      <c r="F140" s="148" t="s">
        <v>2891</v>
      </c>
      <c r="G140" s="149" t="s">
        <v>307</v>
      </c>
      <c r="H140" s="150">
        <v>3</v>
      </c>
      <c r="I140" s="151"/>
      <c r="J140" s="152">
        <f t="shared" si="10"/>
        <v>0</v>
      </c>
      <c r="K140" s="148" t="s">
        <v>195</v>
      </c>
      <c r="L140" s="29"/>
      <c r="M140" s="153" t="s">
        <v>3</v>
      </c>
      <c r="N140" s="154" t="s">
        <v>43</v>
      </c>
      <c r="O140" s="49"/>
      <c r="P140" s="155">
        <f t="shared" si="11"/>
        <v>0</v>
      </c>
      <c r="Q140" s="155">
        <v>0</v>
      </c>
      <c r="R140" s="155">
        <f t="shared" si="12"/>
        <v>0</v>
      </c>
      <c r="S140" s="155">
        <v>0</v>
      </c>
      <c r="T140" s="156">
        <f t="shared" si="13"/>
        <v>0</v>
      </c>
      <c r="AR140" s="157" t="s">
        <v>254</v>
      </c>
      <c r="AT140" s="157" t="s">
        <v>191</v>
      </c>
      <c r="AU140" s="157" t="s">
        <v>85</v>
      </c>
      <c r="AY140" s="14" t="s">
        <v>189</v>
      </c>
      <c r="BE140" s="158">
        <f t="shared" si="14"/>
        <v>0</v>
      </c>
      <c r="BF140" s="158">
        <f t="shared" si="15"/>
        <v>0</v>
      </c>
      <c r="BG140" s="158">
        <f t="shared" si="16"/>
        <v>0</v>
      </c>
      <c r="BH140" s="158">
        <f t="shared" si="17"/>
        <v>0</v>
      </c>
      <c r="BI140" s="158">
        <f t="shared" si="18"/>
        <v>0</v>
      </c>
      <c r="BJ140" s="14" t="s">
        <v>79</v>
      </c>
      <c r="BK140" s="158">
        <f t="shared" si="19"/>
        <v>0</v>
      </c>
      <c r="BL140" s="14" t="s">
        <v>254</v>
      </c>
      <c r="BM140" s="157" t="s">
        <v>2892</v>
      </c>
    </row>
    <row r="141" spans="2:65" s="1" customFormat="1" ht="16.5" customHeight="1">
      <c r="B141" s="145"/>
      <c r="C141" s="159" t="s">
        <v>362</v>
      </c>
      <c r="D141" s="159" t="s">
        <v>255</v>
      </c>
      <c r="E141" s="160" t="s">
        <v>2893</v>
      </c>
      <c r="F141" s="161" t="s">
        <v>1506</v>
      </c>
      <c r="G141" s="162" t="s">
        <v>307</v>
      </c>
      <c r="H141" s="163">
        <v>3</v>
      </c>
      <c r="I141" s="164"/>
      <c r="J141" s="165">
        <f t="shared" si="10"/>
        <v>0</v>
      </c>
      <c r="K141" s="161" t="s">
        <v>195</v>
      </c>
      <c r="L141" s="166"/>
      <c r="M141" s="167" t="s">
        <v>3</v>
      </c>
      <c r="N141" s="168" t="s">
        <v>43</v>
      </c>
      <c r="O141" s="49"/>
      <c r="P141" s="155">
        <f t="shared" si="11"/>
        <v>0</v>
      </c>
      <c r="Q141" s="155">
        <v>2.3000000000000001E-4</v>
      </c>
      <c r="R141" s="155">
        <f t="shared" si="12"/>
        <v>6.9000000000000008E-4</v>
      </c>
      <c r="S141" s="155">
        <v>0</v>
      </c>
      <c r="T141" s="156">
        <f t="shared" si="13"/>
        <v>0</v>
      </c>
      <c r="AR141" s="157" t="s">
        <v>712</v>
      </c>
      <c r="AT141" s="157" t="s">
        <v>255</v>
      </c>
      <c r="AU141" s="157" t="s">
        <v>85</v>
      </c>
      <c r="AY141" s="14" t="s">
        <v>189</v>
      </c>
      <c r="BE141" s="158">
        <f t="shared" si="14"/>
        <v>0</v>
      </c>
      <c r="BF141" s="158">
        <f t="shared" si="15"/>
        <v>0</v>
      </c>
      <c r="BG141" s="158">
        <f t="shared" si="16"/>
        <v>0</v>
      </c>
      <c r="BH141" s="158">
        <f t="shared" si="17"/>
        <v>0</v>
      </c>
      <c r="BI141" s="158">
        <f t="shared" si="18"/>
        <v>0</v>
      </c>
      <c r="BJ141" s="14" t="s">
        <v>79</v>
      </c>
      <c r="BK141" s="158">
        <f t="shared" si="19"/>
        <v>0</v>
      </c>
      <c r="BL141" s="14" t="s">
        <v>712</v>
      </c>
      <c r="BM141" s="157" t="s">
        <v>2894</v>
      </c>
    </row>
    <row r="142" spans="2:65" s="1" customFormat="1" ht="24" customHeight="1">
      <c r="B142" s="145"/>
      <c r="C142" s="146" t="s">
        <v>366</v>
      </c>
      <c r="D142" s="146" t="s">
        <v>191</v>
      </c>
      <c r="E142" s="147" t="s">
        <v>1550</v>
      </c>
      <c r="F142" s="148" t="s">
        <v>1551</v>
      </c>
      <c r="G142" s="149" t="s">
        <v>307</v>
      </c>
      <c r="H142" s="150">
        <v>1</v>
      </c>
      <c r="I142" s="151"/>
      <c r="J142" s="152">
        <f t="shared" si="10"/>
        <v>0</v>
      </c>
      <c r="K142" s="148" t="s">
        <v>195</v>
      </c>
      <c r="L142" s="29"/>
      <c r="M142" s="153" t="s">
        <v>3</v>
      </c>
      <c r="N142" s="154" t="s">
        <v>43</v>
      </c>
      <c r="O142" s="49"/>
      <c r="P142" s="155">
        <f t="shared" si="11"/>
        <v>0</v>
      </c>
      <c r="Q142" s="155">
        <v>0</v>
      </c>
      <c r="R142" s="155">
        <f t="shared" si="12"/>
        <v>0</v>
      </c>
      <c r="S142" s="155">
        <v>0</v>
      </c>
      <c r="T142" s="156">
        <f t="shared" si="13"/>
        <v>0</v>
      </c>
      <c r="AR142" s="157" t="s">
        <v>254</v>
      </c>
      <c r="AT142" s="157" t="s">
        <v>191</v>
      </c>
      <c r="AU142" s="157" t="s">
        <v>85</v>
      </c>
      <c r="AY142" s="14" t="s">
        <v>189</v>
      </c>
      <c r="BE142" s="158">
        <f t="shared" si="14"/>
        <v>0</v>
      </c>
      <c r="BF142" s="158">
        <f t="shared" si="15"/>
        <v>0</v>
      </c>
      <c r="BG142" s="158">
        <f t="shared" si="16"/>
        <v>0</v>
      </c>
      <c r="BH142" s="158">
        <f t="shared" si="17"/>
        <v>0</v>
      </c>
      <c r="BI142" s="158">
        <f t="shared" si="18"/>
        <v>0</v>
      </c>
      <c r="BJ142" s="14" t="s">
        <v>79</v>
      </c>
      <c r="BK142" s="158">
        <f t="shared" si="19"/>
        <v>0</v>
      </c>
      <c r="BL142" s="14" t="s">
        <v>254</v>
      </c>
      <c r="BM142" s="157" t="s">
        <v>2895</v>
      </c>
    </row>
    <row r="143" spans="2:65" s="1" customFormat="1" ht="24" customHeight="1">
      <c r="B143" s="145"/>
      <c r="C143" s="146" t="s">
        <v>370</v>
      </c>
      <c r="D143" s="146" t="s">
        <v>191</v>
      </c>
      <c r="E143" s="147" t="s">
        <v>1474</v>
      </c>
      <c r="F143" s="148" t="s">
        <v>1475</v>
      </c>
      <c r="G143" s="149" t="s">
        <v>739</v>
      </c>
      <c r="H143" s="169"/>
      <c r="I143" s="151"/>
      <c r="J143" s="152">
        <f t="shared" si="10"/>
        <v>0</v>
      </c>
      <c r="K143" s="148" t="s">
        <v>195</v>
      </c>
      <c r="L143" s="29"/>
      <c r="M143" s="170" t="s">
        <v>3</v>
      </c>
      <c r="N143" s="171" t="s">
        <v>43</v>
      </c>
      <c r="O143" s="172"/>
      <c r="P143" s="173">
        <f t="shared" si="11"/>
        <v>0</v>
      </c>
      <c r="Q143" s="173">
        <v>0</v>
      </c>
      <c r="R143" s="173">
        <f t="shared" si="12"/>
        <v>0</v>
      </c>
      <c r="S143" s="173">
        <v>0</v>
      </c>
      <c r="T143" s="174">
        <f t="shared" si="13"/>
        <v>0</v>
      </c>
      <c r="AR143" s="157" t="s">
        <v>254</v>
      </c>
      <c r="AT143" s="157" t="s">
        <v>191</v>
      </c>
      <c r="AU143" s="157" t="s">
        <v>85</v>
      </c>
      <c r="AY143" s="14" t="s">
        <v>189</v>
      </c>
      <c r="BE143" s="158">
        <f t="shared" si="14"/>
        <v>0</v>
      </c>
      <c r="BF143" s="158">
        <f t="shared" si="15"/>
        <v>0</v>
      </c>
      <c r="BG143" s="158">
        <f t="shared" si="16"/>
        <v>0</v>
      </c>
      <c r="BH143" s="158">
        <f t="shared" si="17"/>
        <v>0</v>
      </c>
      <c r="BI143" s="158">
        <f t="shared" si="18"/>
        <v>0</v>
      </c>
      <c r="BJ143" s="14" t="s">
        <v>79</v>
      </c>
      <c r="BK143" s="158">
        <f t="shared" si="19"/>
        <v>0</v>
      </c>
      <c r="BL143" s="14" t="s">
        <v>254</v>
      </c>
      <c r="BM143" s="157" t="s">
        <v>2896</v>
      </c>
    </row>
    <row r="144" spans="2:65" s="1" customFormat="1" ht="6.95" customHeight="1">
      <c r="B144" s="38"/>
      <c r="C144" s="39"/>
      <c r="D144" s="39"/>
      <c r="E144" s="39"/>
      <c r="F144" s="39"/>
      <c r="G144" s="39"/>
      <c r="H144" s="39"/>
      <c r="I144" s="106"/>
      <c r="J144" s="39"/>
      <c r="K144" s="39"/>
      <c r="L144" s="29"/>
    </row>
  </sheetData>
  <autoFilter ref="C91:K143" xr:uid="{00000000-0009-0000-0000-00000F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12"/>
  <sheetViews>
    <sheetView showGridLines="0" workbookViewId="0">
      <selection activeCell="D33" sqref="D33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9" width="20.1640625" style="87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3" t="s">
        <v>6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132</v>
      </c>
    </row>
    <row r="3" spans="2:46" ht="6.95" customHeight="1">
      <c r="B3" s="15"/>
      <c r="C3" s="16"/>
      <c r="D3" s="16"/>
      <c r="E3" s="16"/>
      <c r="F3" s="16"/>
      <c r="G3" s="16"/>
      <c r="H3" s="16"/>
      <c r="I3" s="88"/>
      <c r="J3" s="16"/>
      <c r="K3" s="16"/>
      <c r="L3" s="17"/>
      <c r="AT3" s="14" t="s">
        <v>79</v>
      </c>
    </row>
    <row r="4" spans="2:46" ht="24.95" customHeight="1">
      <c r="B4" s="17"/>
      <c r="D4" s="18" t="s">
        <v>136</v>
      </c>
      <c r="L4" s="17"/>
      <c r="M4" s="89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17</v>
      </c>
      <c r="L6" s="17"/>
    </row>
    <row r="7" spans="2:46" ht="16.5" customHeight="1">
      <c r="B7" s="17"/>
      <c r="E7" s="299" t="str">
        <f>'Rekapitulace stavby'!K6</f>
        <v>Sociální bydlení v ul. Mlýnská, Bystřice pod Hostýnem</v>
      </c>
      <c r="F7" s="300"/>
      <c r="G7" s="300"/>
      <c r="H7" s="300"/>
      <c r="L7" s="17"/>
    </row>
    <row r="8" spans="2:46" s="1" customFormat="1" ht="12" customHeight="1">
      <c r="B8" s="29"/>
      <c r="D8" s="24" t="s">
        <v>137</v>
      </c>
      <c r="I8" s="90"/>
      <c r="L8" s="29"/>
    </row>
    <row r="9" spans="2:46" s="1" customFormat="1" ht="36.950000000000003" customHeight="1">
      <c r="B9" s="29"/>
      <c r="E9" s="271" t="s">
        <v>2897</v>
      </c>
      <c r="F9" s="298"/>
      <c r="G9" s="298"/>
      <c r="H9" s="298"/>
      <c r="I9" s="90"/>
      <c r="L9" s="29"/>
    </row>
    <row r="10" spans="2:46" s="1" customFormat="1">
      <c r="B10" s="29"/>
      <c r="I10" s="90"/>
      <c r="L10" s="29"/>
    </row>
    <row r="11" spans="2:46" s="1" customFormat="1" ht="12" customHeight="1">
      <c r="B11" s="29"/>
      <c r="D11" s="24" t="s">
        <v>18</v>
      </c>
      <c r="F11" s="22" t="s">
        <v>3</v>
      </c>
      <c r="I11" s="91" t="s">
        <v>19</v>
      </c>
      <c r="J11" s="22" t="s">
        <v>3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91" t="s">
        <v>22</v>
      </c>
      <c r="J12" s="46">
        <f>'Rekapitulace stavby'!AN8</f>
        <v>0</v>
      </c>
      <c r="L12" s="29"/>
    </row>
    <row r="13" spans="2:46" s="1" customFormat="1" ht="10.9" customHeight="1">
      <c r="B13" s="29"/>
      <c r="I13" s="90"/>
      <c r="L13" s="29"/>
    </row>
    <row r="14" spans="2:46" s="1" customFormat="1" ht="12" customHeight="1">
      <c r="B14" s="29"/>
      <c r="D14" s="24" t="s">
        <v>23</v>
      </c>
      <c r="I14" s="91" t="s">
        <v>24</v>
      </c>
      <c r="J14" s="22" t="s">
        <v>25</v>
      </c>
      <c r="L14" s="29"/>
    </row>
    <row r="15" spans="2:46" s="1" customFormat="1" ht="18" customHeight="1">
      <c r="B15" s="29"/>
      <c r="E15" s="22" t="s">
        <v>26</v>
      </c>
      <c r="I15" s="91" t="s">
        <v>27</v>
      </c>
      <c r="J15" s="22" t="s">
        <v>3</v>
      </c>
      <c r="L15" s="29"/>
    </row>
    <row r="16" spans="2:46" s="1" customFormat="1" ht="6.95" customHeight="1">
      <c r="B16" s="29"/>
      <c r="I16" s="90"/>
      <c r="L16" s="29"/>
    </row>
    <row r="17" spans="2:12" s="1" customFormat="1" ht="12" customHeight="1">
      <c r="B17" s="29"/>
      <c r="D17" s="24" t="s">
        <v>28</v>
      </c>
      <c r="I17" s="91" t="s">
        <v>24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301" t="str">
        <f>'Rekapitulace stavby'!E14</f>
        <v>Vyplň údaj</v>
      </c>
      <c r="F18" s="274"/>
      <c r="G18" s="274"/>
      <c r="H18" s="274"/>
      <c r="I18" s="91" t="s">
        <v>27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I19" s="90"/>
      <c r="L19" s="29"/>
    </row>
    <row r="20" spans="2:12" s="1" customFormat="1" ht="12" customHeight="1">
      <c r="B20" s="29"/>
      <c r="D20" s="24" t="s">
        <v>30</v>
      </c>
      <c r="I20" s="91" t="s">
        <v>24</v>
      </c>
      <c r="J20" s="22" t="s">
        <v>31</v>
      </c>
      <c r="L20" s="29"/>
    </row>
    <row r="21" spans="2:12" s="1" customFormat="1" ht="18" customHeight="1">
      <c r="B21" s="29"/>
      <c r="E21" s="22" t="s">
        <v>32</v>
      </c>
      <c r="I21" s="91" t="s">
        <v>27</v>
      </c>
      <c r="J21" s="22" t="s">
        <v>3</v>
      </c>
      <c r="L21" s="29"/>
    </row>
    <row r="22" spans="2:12" s="1" customFormat="1" ht="6.95" customHeight="1">
      <c r="B22" s="29"/>
      <c r="I22" s="90"/>
      <c r="L22" s="29"/>
    </row>
    <row r="23" spans="2:12" s="1" customFormat="1" ht="12" customHeight="1">
      <c r="B23" s="29"/>
      <c r="D23" s="24" t="s">
        <v>34</v>
      </c>
      <c r="I23" s="91" t="s">
        <v>24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 xml:space="preserve"> </v>
      </c>
      <c r="I24" s="91" t="s">
        <v>27</v>
      </c>
      <c r="J24" s="22" t="str">
        <f>IF('Rekapitulace stavby'!AN20="","",'Rekapitulace stavby'!AN20)</f>
        <v/>
      </c>
      <c r="L24" s="29"/>
    </row>
    <row r="25" spans="2:12" s="1" customFormat="1" ht="6.95" customHeight="1">
      <c r="B25" s="29"/>
      <c r="I25" s="90"/>
      <c r="L25" s="29"/>
    </row>
    <row r="26" spans="2:12" s="1" customFormat="1" ht="12" customHeight="1">
      <c r="B26" s="29"/>
      <c r="D26" s="24" t="s">
        <v>36</v>
      </c>
      <c r="I26" s="90"/>
      <c r="L26" s="29"/>
    </row>
    <row r="27" spans="2:12" s="7" customFormat="1" ht="16.5" customHeight="1">
      <c r="B27" s="92"/>
      <c r="E27" s="278" t="s">
        <v>3</v>
      </c>
      <c r="F27" s="278"/>
      <c r="G27" s="278"/>
      <c r="H27" s="278"/>
      <c r="I27" s="93"/>
      <c r="L27" s="92"/>
    </row>
    <row r="28" spans="2:12" s="1" customFormat="1" ht="6.95" customHeight="1">
      <c r="B28" s="29"/>
      <c r="I28" s="90"/>
      <c r="L28" s="29"/>
    </row>
    <row r="29" spans="2:12" s="1" customFormat="1" ht="6.95" customHeight="1">
      <c r="B29" s="29"/>
      <c r="D29" s="47"/>
      <c r="E29" s="47"/>
      <c r="F29" s="47"/>
      <c r="G29" s="47"/>
      <c r="H29" s="47"/>
      <c r="I29" s="94"/>
      <c r="J29" s="47"/>
      <c r="K29" s="47"/>
      <c r="L29" s="29"/>
    </row>
    <row r="30" spans="2:12" s="1" customFormat="1" ht="25.35" customHeight="1">
      <c r="B30" s="29"/>
      <c r="D30" s="95" t="s">
        <v>38</v>
      </c>
      <c r="I30" s="90"/>
      <c r="J30" s="60">
        <f>ROUND(J87, 2)</f>
        <v>0</v>
      </c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94"/>
      <c r="J31" s="47"/>
      <c r="K31" s="47"/>
      <c r="L31" s="29"/>
    </row>
    <row r="32" spans="2:12" s="1" customFormat="1" ht="14.45" customHeight="1">
      <c r="B32" s="29"/>
      <c r="F32" s="32" t="s">
        <v>40</v>
      </c>
      <c r="I32" s="96" t="s">
        <v>39</v>
      </c>
      <c r="J32" s="32" t="s">
        <v>41</v>
      </c>
      <c r="L32" s="29"/>
    </row>
    <row r="33" spans="2:12" s="1" customFormat="1" ht="14.45" customHeight="1">
      <c r="B33" s="29"/>
      <c r="D33" s="314" t="s">
        <v>42</v>
      </c>
      <c r="E33" s="24" t="s">
        <v>43</v>
      </c>
      <c r="F33" s="255"/>
      <c r="I33" s="98">
        <v>0.21</v>
      </c>
      <c r="J33" s="255"/>
      <c r="L33" s="29"/>
    </row>
    <row r="34" spans="2:12" s="1" customFormat="1" ht="14.45" customHeight="1">
      <c r="B34" s="29"/>
      <c r="E34" s="310" t="s">
        <v>44</v>
      </c>
      <c r="F34" s="311">
        <f>ROUND((SUM(BF87:BF111)),  2)</f>
        <v>0</v>
      </c>
      <c r="G34" s="312"/>
      <c r="H34" s="312"/>
      <c r="I34" s="313">
        <v>0.15</v>
      </c>
      <c r="J34" s="311">
        <f>ROUND(((SUM(BF87:BF111))*I34),  2)</f>
        <v>0</v>
      </c>
      <c r="L34" s="29"/>
    </row>
    <row r="35" spans="2:12" s="1" customFormat="1" ht="14.45" hidden="1" customHeight="1">
      <c r="B35" s="29"/>
      <c r="E35" s="24" t="s">
        <v>45</v>
      </c>
      <c r="F35" s="97">
        <f>ROUND((SUM(BG87:BG111)),  2)</f>
        <v>0</v>
      </c>
      <c r="I35" s="98">
        <v>0.21</v>
      </c>
      <c r="J35" s="97">
        <f>0</f>
        <v>0</v>
      </c>
      <c r="L35" s="29"/>
    </row>
    <row r="36" spans="2:12" s="1" customFormat="1" ht="14.45" hidden="1" customHeight="1">
      <c r="B36" s="29"/>
      <c r="E36" s="24" t="s">
        <v>46</v>
      </c>
      <c r="F36" s="97">
        <f>ROUND((SUM(BH87:BH111)),  2)</f>
        <v>0</v>
      </c>
      <c r="I36" s="98">
        <v>0.15</v>
      </c>
      <c r="J36" s="97">
        <f>0</f>
        <v>0</v>
      </c>
      <c r="L36" s="29"/>
    </row>
    <row r="37" spans="2:12" s="1" customFormat="1" ht="14.45" hidden="1" customHeight="1">
      <c r="B37" s="29"/>
      <c r="E37" s="24" t="s">
        <v>47</v>
      </c>
      <c r="F37" s="97">
        <f>ROUND((SUM(BI87:BI111)),  2)</f>
        <v>0</v>
      </c>
      <c r="I37" s="98">
        <v>0</v>
      </c>
      <c r="J37" s="97">
        <f>0</f>
        <v>0</v>
      </c>
      <c r="L37" s="29"/>
    </row>
    <row r="38" spans="2:12" s="1" customFormat="1" ht="6.95" customHeight="1">
      <c r="B38" s="29"/>
      <c r="I38" s="90"/>
      <c r="L38" s="29"/>
    </row>
    <row r="39" spans="2:12" s="1" customFormat="1" ht="25.35" customHeight="1">
      <c r="B39" s="29"/>
      <c r="C39" s="99"/>
      <c r="D39" s="100" t="s">
        <v>48</v>
      </c>
      <c r="E39" s="51"/>
      <c r="F39" s="51"/>
      <c r="G39" s="101" t="s">
        <v>49</v>
      </c>
      <c r="H39" s="102" t="s">
        <v>50</v>
      </c>
      <c r="I39" s="103"/>
      <c r="J39" s="104">
        <f>SUM(J30:J37)</f>
        <v>0</v>
      </c>
      <c r="K39" s="105"/>
      <c r="L39" s="29"/>
    </row>
    <row r="40" spans="2:12" s="1" customFormat="1" ht="14.45" customHeight="1">
      <c r="B40" s="38"/>
      <c r="C40" s="39"/>
      <c r="D40" s="39"/>
      <c r="E40" s="39"/>
      <c r="F40" s="39"/>
      <c r="G40" s="39"/>
      <c r="H40" s="39"/>
      <c r="I40" s="106"/>
      <c r="J40" s="39"/>
      <c r="K40" s="39"/>
      <c r="L40" s="29"/>
    </row>
    <row r="44" spans="2:12" s="1" customFormat="1" ht="6.95" customHeight="1">
      <c r="B44" s="40"/>
      <c r="C44" s="41"/>
      <c r="D44" s="41"/>
      <c r="E44" s="41"/>
      <c r="F44" s="41"/>
      <c r="G44" s="41"/>
      <c r="H44" s="41"/>
      <c r="I44" s="107"/>
      <c r="J44" s="41"/>
      <c r="K44" s="41"/>
      <c r="L44" s="29"/>
    </row>
    <row r="45" spans="2:12" s="1" customFormat="1" ht="24.95" customHeight="1">
      <c r="B45" s="29"/>
      <c r="C45" s="18" t="s">
        <v>141</v>
      </c>
      <c r="I45" s="90"/>
      <c r="L45" s="29"/>
    </row>
    <row r="46" spans="2:12" s="1" customFormat="1" ht="6.95" customHeight="1">
      <c r="B46" s="29"/>
      <c r="I46" s="90"/>
      <c r="L46" s="29"/>
    </row>
    <row r="47" spans="2:12" s="1" customFormat="1" ht="12" customHeight="1">
      <c r="B47" s="29"/>
      <c r="C47" s="24" t="s">
        <v>17</v>
      </c>
      <c r="I47" s="90"/>
      <c r="L47" s="29"/>
    </row>
    <row r="48" spans="2:12" s="1" customFormat="1" ht="16.5" customHeight="1">
      <c r="B48" s="29"/>
      <c r="E48" s="299" t="str">
        <f>E7</f>
        <v>Sociální bydlení v ul. Mlýnská, Bystřice pod Hostýnem</v>
      </c>
      <c r="F48" s="300"/>
      <c r="G48" s="300"/>
      <c r="H48" s="300"/>
      <c r="I48" s="90"/>
      <c r="L48" s="29"/>
    </row>
    <row r="49" spans="2:47" s="1" customFormat="1" ht="12" customHeight="1">
      <c r="B49" s="29"/>
      <c r="C49" s="24" t="s">
        <v>137</v>
      </c>
      <c r="I49" s="90"/>
      <c r="L49" s="29"/>
    </row>
    <row r="50" spans="2:47" s="1" customFormat="1" ht="16.5" customHeight="1">
      <c r="B50" s="29"/>
      <c r="E50" s="271" t="str">
        <f>E9</f>
        <v>SO03 - Přístřešek na jízdní kola</v>
      </c>
      <c r="F50" s="298"/>
      <c r="G50" s="298"/>
      <c r="H50" s="298"/>
      <c r="I50" s="90"/>
      <c r="L50" s="29"/>
    </row>
    <row r="51" spans="2:47" s="1" customFormat="1" ht="6.95" customHeight="1">
      <c r="B51" s="29"/>
      <c r="I51" s="90"/>
      <c r="L51" s="29"/>
    </row>
    <row r="52" spans="2:47" s="1" customFormat="1" ht="12" customHeight="1">
      <c r="B52" s="29"/>
      <c r="C52" s="24" t="s">
        <v>20</v>
      </c>
      <c r="F52" s="22" t="str">
        <f>F12</f>
        <v>Bystřice pod Hostýnem</v>
      </c>
      <c r="I52" s="91" t="s">
        <v>22</v>
      </c>
      <c r="J52" s="46">
        <f>IF(J12="","",J12)</f>
        <v>0</v>
      </c>
      <c r="L52" s="29"/>
    </row>
    <row r="53" spans="2:47" s="1" customFormat="1" ht="6.95" customHeight="1">
      <c r="B53" s="29"/>
      <c r="I53" s="90"/>
      <c r="L53" s="29"/>
    </row>
    <row r="54" spans="2:47" s="1" customFormat="1" ht="15.2" customHeight="1">
      <c r="B54" s="29"/>
      <c r="C54" s="24" t="s">
        <v>23</v>
      </c>
      <c r="F54" s="22" t="str">
        <f>E15</f>
        <v>Město Bystřice pod Hostýnem, Masarykovo nám. 137</v>
      </c>
      <c r="I54" s="91" t="s">
        <v>30</v>
      </c>
      <c r="J54" s="27" t="str">
        <f>E21</f>
        <v>dnprojekce s.r.o.</v>
      </c>
      <c r="L54" s="29"/>
    </row>
    <row r="55" spans="2:47" s="1" customFormat="1" ht="15.2" customHeight="1">
      <c r="B55" s="29"/>
      <c r="C55" s="24" t="s">
        <v>28</v>
      </c>
      <c r="F55" s="22" t="str">
        <f>IF(E18="","",E18)</f>
        <v>Vyplň údaj</v>
      </c>
      <c r="I55" s="91" t="s">
        <v>34</v>
      </c>
      <c r="J55" s="27" t="str">
        <f>E24</f>
        <v xml:space="preserve"> </v>
      </c>
      <c r="L55" s="29"/>
    </row>
    <row r="56" spans="2:47" s="1" customFormat="1" ht="10.35" customHeight="1">
      <c r="B56" s="29"/>
      <c r="I56" s="90"/>
      <c r="L56" s="29"/>
    </row>
    <row r="57" spans="2:47" s="1" customFormat="1" ht="29.25" customHeight="1">
      <c r="B57" s="29"/>
      <c r="C57" s="108" t="s">
        <v>142</v>
      </c>
      <c r="D57" s="99"/>
      <c r="E57" s="99"/>
      <c r="F57" s="99"/>
      <c r="G57" s="99"/>
      <c r="H57" s="99"/>
      <c r="I57" s="109"/>
      <c r="J57" s="110" t="s">
        <v>143</v>
      </c>
      <c r="K57" s="99"/>
      <c r="L57" s="29"/>
    </row>
    <row r="58" spans="2:47" s="1" customFormat="1" ht="10.35" customHeight="1">
      <c r="B58" s="29"/>
      <c r="I58" s="90"/>
      <c r="L58" s="29"/>
    </row>
    <row r="59" spans="2:47" s="1" customFormat="1" ht="22.9" customHeight="1">
      <c r="B59" s="29"/>
      <c r="C59" s="111" t="s">
        <v>70</v>
      </c>
      <c r="I59" s="90"/>
      <c r="J59" s="60">
        <f>J87</f>
        <v>0</v>
      </c>
      <c r="L59" s="29"/>
      <c r="AU59" s="14" t="s">
        <v>144</v>
      </c>
    </row>
    <row r="60" spans="2:47" s="8" customFormat="1" ht="24.95" customHeight="1">
      <c r="B60" s="112"/>
      <c r="D60" s="113" t="s">
        <v>145</v>
      </c>
      <c r="E60" s="114"/>
      <c r="F60" s="114"/>
      <c r="G60" s="114"/>
      <c r="H60" s="114"/>
      <c r="I60" s="115"/>
      <c r="J60" s="116">
        <f>J88</f>
        <v>0</v>
      </c>
      <c r="L60" s="112"/>
    </row>
    <row r="61" spans="2:47" s="9" customFormat="1" ht="19.899999999999999" customHeight="1">
      <c r="B61" s="117"/>
      <c r="D61" s="118" t="s">
        <v>146</v>
      </c>
      <c r="E61" s="119"/>
      <c r="F61" s="119"/>
      <c r="G61" s="119"/>
      <c r="H61" s="119"/>
      <c r="I61" s="120"/>
      <c r="J61" s="121">
        <f>J89</f>
        <v>0</v>
      </c>
      <c r="L61" s="117"/>
    </row>
    <row r="62" spans="2:47" s="9" customFormat="1" ht="19.899999999999999" customHeight="1">
      <c r="B62" s="117"/>
      <c r="D62" s="118" t="s">
        <v>2898</v>
      </c>
      <c r="E62" s="119"/>
      <c r="F62" s="119"/>
      <c r="G62" s="119"/>
      <c r="H62" s="119"/>
      <c r="I62" s="120"/>
      <c r="J62" s="121">
        <f>J94</f>
        <v>0</v>
      </c>
      <c r="L62" s="117"/>
    </row>
    <row r="63" spans="2:47" s="9" customFormat="1" ht="19.899999999999999" customHeight="1">
      <c r="B63" s="117"/>
      <c r="D63" s="118" t="s">
        <v>1273</v>
      </c>
      <c r="E63" s="119"/>
      <c r="F63" s="119"/>
      <c r="G63" s="119"/>
      <c r="H63" s="119"/>
      <c r="I63" s="120"/>
      <c r="J63" s="121">
        <f>J96</f>
        <v>0</v>
      </c>
      <c r="L63" s="117"/>
    </row>
    <row r="64" spans="2:47" s="9" customFormat="1" ht="19.899999999999999" customHeight="1">
      <c r="B64" s="117"/>
      <c r="D64" s="118" t="s">
        <v>155</v>
      </c>
      <c r="E64" s="119"/>
      <c r="F64" s="119"/>
      <c r="G64" s="119"/>
      <c r="H64" s="119"/>
      <c r="I64" s="120"/>
      <c r="J64" s="121">
        <f>J98</f>
        <v>0</v>
      </c>
      <c r="L64" s="117"/>
    </row>
    <row r="65" spans="2:12" s="9" customFormat="1" ht="19.899999999999999" customHeight="1">
      <c r="B65" s="117"/>
      <c r="D65" s="118" t="s">
        <v>157</v>
      </c>
      <c r="E65" s="119"/>
      <c r="F65" s="119"/>
      <c r="G65" s="119"/>
      <c r="H65" s="119"/>
      <c r="I65" s="120"/>
      <c r="J65" s="121">
        <f>J100</f>
        <v>0</v>
      </c>
      <c r="L65" s="117"/>
    </row>
    <row r="66" spans="2:12" s="8" customFormat="1" ht="24.95" customHeight="1">
      <c r="B66" s="112"/>
      <c r="D66" s="113" t="s">
        <v>158</v>
      </c>
      <c r="E66" s="114"/>
      <c r="F66" s="114"/>
      <c r="G66" s="114"/>
      <c r="H66" s="114"/>
      <c r="I66" s="115"/>
      <c r="J66" s="116">
        <f>J102</f>
        <v>0</v>
      </c>
      <c r="L66" s="112"/>
    </row>
    <row r="67" spans="2:12" s="9" customFormat="1" ht="19.899999999999999" customHeight="1">
      <c r="B67" s="117"/>
      <c r="D67" s="118" t="s">
        <v>168</v>
      </c>
      <c r="E67" s="119"/>
      <c r="F67" s="119"/>
      <c r="G67" s="119"/>
      <c r="H67" s="119"/>
      <c r="I67" s="120"/>
      <c r="J67" s="121">
        <f>J103</f>
        <v>0</v>
      </c>
      <c r="L67" s="117"/>
    </row>
    <row r="68" spans="2:12" s="1" customFormat="1" ht="21.75" customHeight="1">
      <c r="B68" s="29"/>
      <c r="I68" s="90"/>
      <c r="L68" s="29"/>
    </row>
    <row r="69" spans="2:12" s="1" customFormat="1" ht="6.95" customHeight="1">
      <c r="B69" s="38"/>
      <c r="C69" s="39"/>
      <c r="D69" s="39"/>
      <c r="E69" s="39"/>
      <c r="F69" s="39"/>
      <c r="G69" s="39"/>
      <c r="H69" s="39"/>
      <c r="I69" s="106"/>
      <c r="J69" s="39"/>
      <c r="K69" s="39"/>
      <c r="L69" s="29"/>
    </row>
    <row r="73" spans="2:12" s="1" customFormat="1" ht="6.95" customHeight="1">
      <c r="B73" s="40"/>
      <c r="C73" s="41"/>
      <c r="D73" s="41"/>
      <c r="E73" s="41"/>
      <c r="F73" s="41"/>
      <c r="G73" s="41"/>
      <c r="H73" s="41"/>
      <c r="I73" s="107"/>
      <c r="J73" s="41"/>
      <c r="K73" s="41"/>
      <c r="L73" s="29"/>
    </row>
    <row r="74" spans="2:12" s="1" customFormat="1" ht="24.95" customHeight="1">
      <c r="B74" s="29"/>
      <c r="C74" s="18" t="s">
        <v>174</v>
      </c>
      <c r="I74" s="90"/>
      <c r="L74" s="29"/>
    </row>
    <row r="75" spans="2:12" s="1" customFormat="1" ht="6.95" customHeight="1">
      <c r="B75" s="29"/>
      <c r="I75" s="90"/>
      <c r="L75" s="29"/>
    </row>
    <row r="76" spans="2:12" s="1" customFormat="1" ht="12" customHeight="1">
      <c r="B76" s="29"/>
      <c r="C76" s="24" t="s">
        <v>17</v>
      </c>
      <c r="I76" s="90"/>
      <c r="L76" s="29"/>
    </row>
    <row r="77" spans="2:12" s="1" customFormat="1" ht="16.5" customHeight="1">
      <c r="B77" s="29"/>
      <c r="E77" s="299" t="str">
        <f>E7</f>
        <v>Sociální bydlení v ul. Mlýnská, Bystřice pod Hostýnem</v>
      </c>
      <c r="F77" s="300"/>
      <c r="G77" s="300"/>
      <c r="H77" s="300"/>
      <c r="I77" s="90"/>
      <c r="L77" s="29"/>
    </row>
    <row r="78" spans="2:12" s="1" customFormat="1" ht="12" customHeight="1">
      <c r="B78" s="29"/>
      <c r="C78" s="24" t="s">
        <v>137</v>
      </c>
      <c r="I78" s="90"/>
      <c r="L78" s="29"/>
    </row>
    <row r="79" spans="2:12" s="1" customFormat="1" ht="16.5" customHeight="1">
      <c r="B79" s="29"/>
      <c r="E79" s="271" t="str">
        <f>E9</f>
        <v>SO03 - Přístřešek na jízdní kola</v>
      </c>
      <c r="F79" s="298"/>
      <c r="G79" s="298"/>
      <c r="H79" s="298"/>
      <c r="I79" s="90"/>
      <c r="L79" s="29"/>
    </row>
    <row r="80" spans="2:12" s="1" customFormat="1" ht="6.95" customHeight="1">
      <c r="B80" s="29"/>
      <c r="I80" s="90"/>
      <c r="L80" s="29"/>
    </row>
    <row r="81" spans="2:65" s="1" customFormat="1" ht="12" customHeight="1">
      <c r="B81" s="29"/>
      <c r="C81" s="24" t="s">
        <v>20</v>
      </c>
      <c r="F81" s="22" t="str">
        <f>F12</f>
        <v>Bystřice pod Hostýnem</v>
      </c>
      <c r="I81" s="91" t="s">
        <v>22</v>
      </c>
      <c r="J81" s="46">
        <f>IF(J12="","",J12)</f>
        <v>0</v>
      </c>
      <c r="L81" s="29"/>
    </row>
    <row r="82" spans="2:65" s="1" customFormat="1" ht="6.95" customHeight="1">
      <c r="B82" s="29"/>
      <c r="I82" s="90"/>
      <c r="L82" s="29"/>
    </row>
    <row r="83" spans="2:65" s="1" customFormat="1" ht="15.2" customHeight="1">
      <c r="B83" s="29"/>
      <c r="C83" s="24" t="s">
        <v>23</v>
      </c>
      <c r="F83" s="22" t="str">
        <f>E15</f>
        <v>Město Bystřice pod Hostýnem, Masarykovo nám. 137</v>
      </c>
      <c r="I83" s="91" t="s">
        <v>30</v>
      </c>
      <c r="J83" s="27" t="str">
        <f>E21</f>
        <v>dnprojekce s.r.o.</v>
      </c>
      <c r="L83" s="29"/>
    </row>
    <row r="84" spans="2:65" s="1" customFormat="1" ht="15.2" customHeight="1">
      <c r="B84" s="29"/>
      <c r="C84" s="24" t="s">
        <v>28</v>
      </c>
      <c r="F84" s="22" t="str">
        <f>IF(E18="","",E18)</f>
        <v>Vyplň údaj</v>
      </c>
      <c r="I84" s="91" t="s">
        <v>34</v>
      </c>
      <c r="J84" s="27" t="str">
        <f>E24</f>
        <v xml:space="preserve"> </v>
      </c>
      <c r="L84" s="29"/>
    </row>
    <row r="85" spans="2:65" s="1" customFormat="1" ht="10.35" customHeight="1">
      <c r="B85" s="29"/>
      <c r="I85" s="90"/>
      <c r="L85" s="29"/>
    </row>
    <row r="86" spans="2:65" s="10" customFormat="1" ht="29.25" customHeight="1">
      <c r="B86" s="122"/>
      <c r="C86" s="123" t="s">
        <v>175</v>
      </c>
      <c r="D86" s="124" t="s">
        <v>57</v>
      </c>
      <c r="E86" s="124" t="s">
        <v>53</v>
      </c>
      <c r="F86" s="124" t="s">
        <v>54</v>
      </c>
      <c r="G86" s="124" t="s">
        <v>176</v>
      </c>
      <c r="H86" s="124" t="s">
        <v>177</v>
      </c>
      <c r="I86" s="125" t="s">
        <v>178</v>
      </c>
      <c r="J86" s="126" t="s">
        <v>143</v>
      </c>
      <c r="K86" s="127" t="s">
        <v>179</v>
      </c>
      <c r="L86" s="122"/>
      <c r="M86" s="53" t="s">
        <v>3</v>
      </c>
      <c r="N86" s="54" t="s">
        <v>42</v>
      </c>
      <c r="O86" s="54" t="s">
        <v>180</v>
      </c>
      <c r="P86" s="54" t="s">
        <v>181</v>
      </c>
      <c r="Q86" s="54" t="s">
        <v>182</v>
      </c>
      <c r="R86" s="54" t="s">
        <v>183</v>
      </c>
      <c r="S86" s="54" t="s">
        <v>184</v>
      </c>
      <c r="T86" s="55" t="s">
        <v>185</v>
      </c>
    </row>
    <row r="87" spans="2:65" s="1" customFormat="1" ht="22.9" customHeight="1">
      <c r="B87" s="29"/>
      <c r="C87" s="58" t="s">
        <v>186</v>
      </c>
      <c r="I87" s="90"/>
      <c r="J87" s="128">
        <f>BK87</f>
        <v>0</v>
      </c>
      <c r="L87" s="29"/>
      <c r="M87" s="56"/>
      <c r="N87" s="47"/>
      <c r="O87" s="47"/>
      <c r="P87" s="129">
        <f>P88+P102</f>
        <v>0</v>
      </c>
      <c r="Q87" s="47"/>
      <c r="R87" s="129">
        <f>R88+R102</f>
        <v>3.8972646399999999</v>
      </c>
      <c r="S87" s="47"/>
      <c r="T87" s="130">
        <f>T88+T102</f>
        <v>0</v>
      </c>
      <c r="AT87" s="14" t="s">
        <v>71</v>
      </c>
      <c r="AU87" s="14" t="s">
        <v>144</v>
      </c>
      <c r="BK87" s="131">
        <f>BK88+BK102</f>
        <v>0</v>
      </c>
    </row>
    <row r="88" spans="2:65" s="11" customFormat="1" ht="25.9" customHeight="1">
      <c r="B88" s="132"/>
      <c r="D88" s="133" t="s">
        <v>71</v>
      </c>
      <c r="E88" s="134" t="s">
        <v>187</v>
      </c>
      <c r="F88" s="134" t="s">
        <v>188</v>
      </c>
      <c r="I88" s="135"/>
      <c r="J88" s="136">
        <f>BK88</f>
        <v>0</v>
      </c>
      <c r="L88" s="132"/>
      <c r="M88" s="137"/>
      <c r="N88" s="138"/>
      <c r="O88" s="138"/>
      <c r="P88" s="139">
        <f>P89+P94+P96+P98+P100</f>
        <v>0</v>
      </c>
      <c r="Q88" s="138"/>
      <c r="R88" s="139">
        <f>R89+R94+R96+R98+R100</f>
        <v>3.0080566399999999</v>
      </c>
      <c r="S88" s="138"/>
      <c r="T88" s="140">
        <f>T89+T94+T96+T98+T100</f>
        <v>0</v>
      </c>
      <c r="AR88" s="133" t="s">
        <v>79</v>
      </c>
      <c r="AT88" s="141" t="s">
        <v>71</v>
      </c>
      <c r="AU88" s="141" t="s">
        <v>72</v>
      </c>
      <c r="AY88" s="133" t="s">
        <v>189</v>
      </c>
      <c r="BK88" s="142">
        <f>BK89+BK94+BK96+BK98+BK100</f>
        <v>0</v>
      </c>
    </row>
    <row r="89" spans="2:65" s="11" customFormat="1" ht="22.9" customHeight="1">
      <c r="B89" s="132"/>
      <c r="D89" s="133" t="s">
        <v>71</v>
      </c>
      <c r="E89" s="143" t="s">
        <v>79</v>
      </c>
      <c r="F89" s="143" t="s">
        <v>190</v>
      </c>
      <c r="I89" s="135"/>
      <c r="J89" s="144">
        <f>BK89</f>
        <v>0</v>
      </c>
      <c r="L89" s="132"/>
      <c r="M89" s="137"/>
      <c r="N89" s="138"/>
      <c r="O89" s="138"/>
      <c r="P89" s="139">
        <f>SUM(P90:P93)</f>
        <v>0</v>
      </c>
      <c r="Q89" s="138"/>
      <c r="R89" s="139">
        <f>SUM(R90:R93)</f>
        <v>0</v>
      </c>
      <c r="S89" s="138"/>
      <c r="T89" s="140">
        <f>SUM(T90:T93)</f>
        <v>0</v>
      </c>
      <c r="AR89" s="133" t="s">
        <v>79</v>
      </c>
      <c r="AT89" s="141" t="s">
        <v>71</v>
      </c>
      <c r="AU89" s="141" t="s">
        <v>79</v>
      </c>
      <c r="AY89" s="133" t="s">
        <v>189</v>
      </c>
      <c r="BK89" s="142">
        <f>SUM(BK90:BK93)</f>
        <v>0</v>
      </c>
    </row>
    <row r="90" spans="2:65" s="1" customFormat="1" ht="24" customHeight="1">
      <c r="B90" s="145"/>
      <c r="C90" s="146" t="s">
        <v>79</v>
      </c>
      <c r="D90" s="146" t="s">
        <v>191</v>
      </c>
      <c r="E90" s="147" t="s">
        <v>2899</v>
      </c>
      <c r="F90" s="148" t="s">
        <v>2900</v>
      </c>
      <c r="G90" s="149" t="s">
        <v>194</v>
      </c>
      <c r="H90" s="150">
        <v>1.296</v>
      </c>
      <c r="I90" s="151"/>
      <c r="J90" s="152">
        <f>ROUND(I90*H90,2)</f>
        <v>0</v>
      </c>
      <c r="K90" s="148" t="s">
        <v>195</v>
      </c>
      <c r="L90" s="29"/>
      <c r="M90" s="153" t="s">
        <v>3</v>
      </c>
      <c r="N90" s="154" t="s">
        <v>44</v>
      </c>
      <c r="O90" s="49"/>
      <c r="P90" s="155">
        <f>O90*H90</f>
        <v>0</v>
      </c>
      <c r="Q90" s="155">
        <v>0</v>
      </c>
      <c r="R90" s="155">
        <f>Q90*H90</f>
        <v>0</v>
      </c>
      <c r="S90" s="155">
        <v>0</v>
      </c>
      <c r="T90" s="156">
        <f>S90*H90</f>
        <v>0</v>
      </c>
      <c r="AR90" s="157" t="s">
        <v>196</v>
      </c>
      <c r="AT90" s="157" t="s">
        <v>191</v>
      </c>
      <c r="AU90" s="157" t="s">
        <v>85</v>
      </c>
      <c r="AY90" s="14" t="s">
        <v>189</v>
      </c>
      <c r="BE90" s="158">
        <f>IF(N90="základní",J90,0)</f>
        <v>0</v>
      </c>
      <c r="BF90" s="158">
        <f>IF(N90="snížená",J90,0)</f>
        <v>0</v>
      </c>
      <c r="BG90" s="158">
        <f>IF(N90="zákl. přenesená",J90,0)</f>
        <v>0</v>
      </c>
      <c r="BH90" s="158">
        <f>IF(N90="sníž. přenesená",J90,0)</f>
        <v>0</v>
      </c>
      <c r="BI90" s="158">
        <f>IF(N90="nulová",J90,0)</f>
        <v>0</v>
      </c>
      <c r="BJ90" s="14" t="s">
        <v>85</v>
      </c>
      <c r="BK90" s="158">
        <f>ROUND(I90*H90,2)</f>
        <v>0</v>
      </c>
      <c r="BL90" s="14" t="s">
        <v>196</v>
      </c>
      <c r="BM90" s="157" t="s">
        <v>2901</v>
      </c>
    </row>
    <row r="91" spans="2:65" s="1" customFormat="1" ht="24" customHeight="1">
      <c r="B91" s="145"/>
      <c r="C91" s="146" t="s">
        <v>85</v>
      </c>
      <c r="D91" s="146" t="s">
        <v>191</v>
      </c>
      <c r="E91" s="147" t="s">
        <v>213</v>
      </c>
      <c r="F91" s="148" t="s">
        <v>214</v>
      </c>
      <c r="G91" s="149" t="s">
        <v>194</v>
      </c>
      <c r="H91" s="150">
        <v>1.296</v>
      </c>
      <c r="I91" s="151"/>
      <c r="J91" s="152">
        <f>ROUND(I91*H91,2)</f>
        <v>0</v>
      </c>
      <c r="K91" s="148" t="s">
        <v>195</v>
      </c>
      <c r="L91" s="29"/>
      <c r="M91" s="153" t="s">
        <v>3</v>
      </c>
      <c r="N91" s="154" t="s">
        <v>44</v>
      </c>
      <c r="O91" s="49"/>
      <c r="P91" s="155">
        <f>O91*H91</f>
        <v>0</v>
      </c>
      <c r="Q91" s="155">
        <v>0</v>
      </c>
      <c r="R91" s="155">
        <f>Q91*H91</f>
        <v>0</v>
      </c>
      <c r="S91" s="155">
        <v>0</v>
      </c>
      <c r="T91" s="156">
        <f>S91*H91</f>
        <v>0</v>
      </c>
      <c r="AR91" s="157" t="s">
        <v>196</v>
      </c>
      <c r="AT91" s="157" t="s">
        <v>191</v>
      </c>
      <c r="AU91" s="157" t="s">
        <v>85</v>
      </c>
      <c r="AY91" s="14" t="s">
        <v>189</v>
      </c>
      <c r="BE91" s="158">
        <f>IF(N91="základní",J91,0)</f>
        <v>0</v>
      </c>
      <c r="BF91" s="158">
        <f>IF(N91="snížená",J91,0)</f>
        <v>0</v>
      </c>
      <c r="BG91" s="158">
        <f>IF(N91="zákl. přenesená",J91,0)</f>
        <v>0</v>
      </c>
      <c r="BH91" s="158">
        <f>IF(N91="sníž. přenesená",J91,0)</f>
        <v>0</v>
      </c>
      <c r="BI91" s="158">
        <f>IF(N91="nulová",J91,0)</f>
        <v>0</v>
      </c>
      <c r="BJ91" s="14" t="s">
        <v>85</v>
      </c>
      <c r="BK91" s="158">
        <f>ROUND(I91*H91,2)</f>
        <v>0</v>
      </c>
      <c r="BL91" s="14" t="s">
        <v>196</v>
      </c>
      <c r="BM91" s="157" t="s">
        <v>2902</v>
      </c>
    </row>
    <row r="92" spans="2:65" s="1" customFormat="1" ht="24" customHeight="1">
      <c r="B92" s="145"/>
      <c r="C92" s="146" t="s">
        <v>201</v>
      </c>
      <c r="D92" s="146" t="s">
        <v>191</v>
      </c>
      <c r="E92" s="147" t="s">
        <v>217</v>
      </c>
      <c r="F92" s="148" t="s">
        <v>218</v>
      </c>
      <c r="G92" s="149" t="s">
        <v>194</v>
      </c>
      <c r="H92" s="150">
        <v>1.296</v>
      </c>
      <c r="I92" s="151"/>
      <c r="J92" s="152">
        <f>ROUND(I92*H92,2)</f>
        <v>0</v>
      </c>
      <c r="K92" s="148" t="s">
        <v>195</v>
      </c>
      <c r="L92" s="29"/>
      <c r="M92" s="153" t="s">
        <v>3</v>
      </c>
      <c r="N92" s="154" t="s">
        <v>44</v>
      </c>
      <c r="O92" s="49"/>
      <c r="P92" s="155">
        <f>O92*H92</f>
        <v>0</v>
      </c>
      <c r="Q92" s="155">
        <v>0</v>
      </c>
      <c r="R92" s="155">
        <f>Q92*H92</f>
        <v>0</v>
      </c>
      <c r="S92" s="155">
        <v>0</v>
      </c>
      <c r="T92" s="156">
        <f>S92*H92</f>
        <v>0</v>
      </c>
      <c r="AR92" s="157" t="s">
        <v>196</v>
      </c>
      <c r="AT92" s="157" t="s">
        <v>191</v>
      </c>
      <c r="AU92" s="157" t="s">
        <v>85</v>
      </c>
      <c r="AY92" s="14" t="s">
        <v>189</v>
      </c>
      <c r="BE92" s="158">
        <f>IF(N92="základní",J92,0)</f>
        <v>0</v>
      </c>
      <c r="BF92" s="158">
        <f>IF(N92="snížená",J92,0)</f>
        <v>0</v>
      </c>
      <c r="BG92" s="158">
        <f>IF(N92="zákl. přenesená",J92,0)</f>
        <v>0</v>
      </c>
      <c r="BH92" s="158">
        <f>IF(N92="sníž. přenesená",J92,0)</f>
        <v>0</v>
      </c>
      <c r="BI92" s="158">
        <f>IF(N92="nulová",J92,0)</f>
        <v>0</v>
      </c>
      <c r="BJ92" s="14" t="s">
        <v>85</v>
      </c>
      <c r="BK92" s="158">
        <f>ROUND(I92*H92,2)</f>
        <v>0</v>
      </c>
      <c r="BL92" s="14" t="s">
        <v>196</v>
      </c>
      <c r="BM92" s="157" t="s">
        <v>2903</v>
      </c>
    </row>
    <row r="93" spans="2:65" s="1" customFormat="1" ht="24" customHeight="1">
      <c r="B93" s="145"/>
      <c r="C93" s="146" t="s">
        <v>196</v>
      </c>
      <c r="D93" s="146" t="s">
        <v>191</v>
      </c>
      <c r="E93" s="147" t="s">
        <v>221</v>
      </c>
      <c r="F93" s="148" t="s">
        <v>222</v>
      </c>
      <c r="G93" s="149" t="s">
        <v>223</v>
      </c>
      <c r="H93" s="150">
        <v>2.5920000000000001</v>
      </c>
      <c r="I93" s="151"/>
      <c r="J93" s="152">
        <f>ROUND(I93*H93,2)</f>
        <v>0</v>
      </c>
      <c r="K93" s="148" t="s">
        <v>195</v>
      </c>
      <c r="L93" s="29"/>
      <c r="M93" s="153" t="s">
        <v>3</v>
      </c>
      <c r="N93" s="154" t="s">
        <v>44</v>
      </c>
      <c r="O93" s="49"/>
      <c r="P93" s="155">
        <f>O93*H93</f>
        <v>0</v>
      </c>
      <c r="Q93" s="155">
        <v>0</v>
      </c>
      <c r="R93" s="155">
        <f>Q93*H93</f>
        <v>0</v>
      </c>
      <c r="S93" s="155">
        <v>0</v>
      </c>
      <c r="T93" s="156">
        <f>S93*H93</f>
        <v>0</v>
      </c>
      <c r="AR93" s="157" t="s">
        <v>196</v>
      </c>
      <c r="AT93" s="157" t="s">
        <v>191</v>
      </c>
      <c r="AU93" s="157" t="s">
        <v>85</v>
      </c>
      <c r="AY93" s="14" t="s">
        <v>189</v>
      </c>
      <c r="BE93" s="158">
        <f>IF(N93="základní",J93,0)</f>
        <v>0</v>
      </c>
      <c r="BF93" s="158">
        <f>IF(N93="snížená",J93,0)</f>
        <v>0</v>
      </c>
      <c r="BG93" s="158">
        <f>IF(N93="zákl. přenesená",J93,0)</f>
        <v>0</v>
      </c>
      <c r="BH93" s="158">
        <f>IF(N93="sníž. přenesená",J93,0)</f>
        <v>0</v>
      </c>
      <c r="BI93" s="158">
        <f>IF(N93="nulová",J93,0)</f>
        <v>0</v>
      </c>
      <c r="BJ93" s="14" t="s">
        <v>85</v>
      </c>
      <c r="BK93" s="158">
        <f>ROUND(I93*H93,2)</f>
        <v>0</v>
      </c>
      <c r="BL93" s="14" t="s">
        <v>196</v>
      </c>
      <c r="BM93" s="157" t="s">
        <v>2904</v>
      </c>
    </row>
    <row r="94" spans="2:65" s="11" customFormat="1" ht="22.9" customHeight="1">
      <c r="B94" s="132"/>
      <c r="D94" s="133" t="s">
        <v>71</v>
      </c>
      <c r="E94" s="143" t="s">
        <v>85</v>
      </c>
      <c r="F94" s="143" t="s">
        <v>2905</v>
      </c>
      <c r="I94" s="135"/>
      <c r="J94" s="144">
        <f>BK94</f>
        <v>0</v>
      </c>
      <c r="L94" s="132"/>
      <c r="M94" s="137"/>
      <c r="N94" s="138"/>
      <c r="O94" s="138"/>
      <c r="P94" s="139">
        <f>P95</f>
        <v>0</v>
      </c>
      <c r="Q94" s="138"/>
      <c r="R94" s="139">
        <f>R95</f>
        <v>2.92421664</v>
      </c>
      <c r="S94" s="138"/>
      <c r="T94" s="140">
        <f>T95</f>
        <v>0</v>
      </c>
      <c r="AR94" s="133" t="s">
        <v>79</v>
      </c>
      <c r="AT94" s="141" t="s">
        <v>71</v>
      </c>
      <c r="AU94" s="141" t="s">
        <v>79</v>
      </c>
      <c r="AY94" s="133" t="s">
        <v>189</v>
      </c>
      <c r="BK94" s="142">
        <f>BK95</f>
        <v>0</v>
      </c>
    </row>
    <row r="95" spans="2:65" s="1" customFormat="1" ht="16.5" customHeight="1">
      <c r="B95" s="145"/>
      <c r="C95" s="146" t="s">
        <v>208</v>
      </c>
      <c r="D95" s="146" t="s">
        <v>191</v>
      </c>
      <c r="E95" s="147" t="s">
        <v>2906</v>
      </c>
      <c r="F95" s="148" t="s">
        <v>2907</v>
      </c>
      <c r="G95" s="149" t="s">
        <v>194</v>
      </c>
      <c r="H95" s="150">
        <v>1.296</v>
      </c>
      <c r="I95" s="151"/>
      <c r="J95" s="152">
        <f>ROUND(I95*H95,2)</f>
        <v>0</v>
      </c>
      <c r="K95" s="148" t="s">
        <v>195</v>
      </c>
      <c r="L95" s="29"/>
      <c r="M95" s="153" t="s">
        <v>3</v>
      </c>
      <c r="N95" s="154" t="s">
        <v>44</v>
      </c>
      <c r="O95" s="49"/>
      <c r="P95" s="155">
        <f>O95*H95</f>
        <v>0</v>
      </c>
      <c r="Q95" s="155">
        <v>2.2563399999999998</v>
      </c>
      <c r="R95" s="155">
        <f>Q95*H95</f>
        <v>2.92421664</v>
      </c>
      <c r="S95" s="155">
        <v>0</v>
      </c>
      <c r="T95" s="156">
        <f>S95*H95</f>
        <v>0</v>
      </c>
      <c r="AR95" s="157" t="s">
        <v>196</v>
      </c>
      <c r="AT95" s="157" t="s">
        <v>191</v>
      </c>
      <c r="AU95" s="157" t="s">
        <v>85</v>
      </c>
      <c r="AY95" s="14" t="s">
        <v>189</v>
      </c>
      <c r="BE95" s="158">
        <f>IF(N95="základní",J95,0)</f>
        <v>0</v>
      </c>
      <c r="BF95" s="158">
        <f>IF(N95="snížená",J95,0)</f>
        <v>0</v>
      </c>
      <c r="BG95" s="158">
        <f>IF(N95="zákl. přenesená",J95,0)</f>
        <v>0</v>
      </c>
      <c r="BH95" s="158">
        <f>IF(N95="sníž. přenesená",J95,0)</f>
        <v>0</v>
      </c>
      <c r="BI95" s="158">
        <f>IF(N95="nulová",J95,0)</f>
        <v>0</v>
      </c>
      <c r="BJ95" s="14" t="s">
        <v>85</v>
      </c>
      <c r="BK95" s="158">
        <f>ROUND(I95*H95,2)</f>
        <v>0</v>
      </c>
      <c r="BL95" s="14" t="s">
        <v>196</v>
      </c>
      <c r="BM95" s="157" t="s">
        <v>2908</v>
      </c>
    </row>
    <row r="96" spans="2:65" s="11" customFormat="1" ht="22.9" customHeight="1">
      <c r="B96" s="132"/>
      <c r="D96" s="133" t="s">
        <v>71</v>
      </c>
      <c r="E96" s="143" t="s">
        <v>212</v>
      </c>
      <c r="F96" s="143" t="s">
        <v>1276</v>
      </c>
      <c r="I96" s="135"/>
      <c r="J96" s="144">
        <f>BK96</f>
        <v>0</v>
      </c>
      <c r="L96" s="132"/>
      <c r="M96" s="137"/>
      <c r="N96" s="138"/>
      <c r="O96" s="138"/>
      <c r="P96" s="139">
        <f>P97</f>
        <v>0</v>
      </c>
      <c r="Q96" s="138"/>
      <c r="R96" s="139">
        <f>R97</f>
        <v>8.3439999999999986E-2</v>
      </c>
      <c r="S96" s="138"/>
      <c r="T96" s="140">
        <f>T97</f>
        <v>0</v>
      </c>
      <c r="AR96" s="133" t="s">
        <v>79</v>
      </c>
      <c r="AT96" s="141" t="s">
        <v>71</v>
      </c>
      <c r="AU96" s="141" t="s">
        <v>79</v>
      </c>
      <c r="AY96" s="133" t="s">
        <v>189</v>
      </c>
      <c r="BK96" s="142">
        <f>BK97</f>
        <v>0</v>
      </c>
    </row>
    <row r="97" spans="2:65" s="1" customFormat="1" ht="16.5" customHeight="1">
      <c r="B97" s="145"/>
      <c r="C97" s="146" t="s">
        <v>212</v>
      </c>
      <c r="D97" s="146" t="s">
        <v>191</v>
      </c>
      <c r="E97" s="147" t="s">
        <v>2909</v>
      </c>
      <c r="F97" s="148" t="s">
        <v>2910</v>
      </c>
      <c r="G97" s="149" t="s">
        <v>702</v>
      </c>
      <c r="H97" s="150">
        <v>596</v>
      </c>
      <c r="I97" s="151"/>
      <c r="J97" s="152">
        <f>ROUND(I97*H97,2)</f>
        <v>0</v>
      </c>
      <c r="K97" s="148" t="s">
        <v>195</v>
      </c>
      <c r="L97" s="29"/>
      <c r="M97" s="153" t="s">
        <v>3</v>
      </c>
      <c r="N97" s="154" t="s">
        <v>44</v>
      </c>
      <c r="O97" s="49"/>
      <c r="P97" s="155">
        <f>O97*H97</f>
        <v>0</v>
      </c>
      <c r="Q97" s="155">
        <v>1.3999999999999999E-4</v>
      </c>
      <c r="R97" s="155">
        <f>Q97*H97</f>
        <v>8.3439999999999986E-2</v>
      </c>
      <c r="S97" s="155">
        <v>0</v>
      </c>
      <c r="T97" s="156">
        <f>S97*H97</f>
        <v>0</v>
      </c>
      <c r="AR97" s="157" t="s">
        <v>196</v>
      </c>
      <c r="AT97" s="157" t="s">
        <v>191</v>
      </c>
      <c r="AU97" s="157" t="s">
        <v>85</v>
      </c>
      <c r="AY97" s="14" t="s">
        <v>189</v>
      </c>
      <c r="BE97" s="158">
        <f>IF(N97="základní",J97,0)</f>
        <v>0</v>
      </c>
      <c r="BF97" s="158">
        <f>IF(N97="snížená",J97,0)</f>
        <v>0</v>
      </c>
      <c r="BG97" s="158">
        <f>IF(N97="zákl. přenesená",J97,0)</f>
        <v>0</v>
      </c>
      <c r="BH97" s="158">
        <f>IF(N97="sníž. přenesená",J97,0)</f>
        <v>0</v>
      </c>
      <c r="BI97" s="158">
        <f>IF(N97="nulová",J97,0)</f>
        <v>0</v>
      </c>
      <c r="BJ97" s="14" t="s">
        <v>85</v>
      </c>
      <c r="BK97" s="158">
        <f>ROUND(I97*H97,2)</f>
        <v>0</v>
      </c>
      <c r="BL97" s="14" t="s">
        <v>196</v>
      </c>
      <c r="BM97" s="157" t="s">
        <v>2911</v>
      </c>
    </row>
    <row r="98" spans="2:65" s="11" customFormat="1" ht="22.9" customHeight="1">
      <c r="B98" s="132"/>
      <c r="D98" s="133" t="s">
        <v>71</v>
      </c>
      <c r="E98" s="143" t="s">
        <v>225</v>
      </c>
      <c r="F98" s="143" t="s">
        <v>630</v>
      </c>
      <c r="I98" s="135"/>
      <c r="J98" s="144">
        <f>BK98</f>
        <v>0</v>
      </c>
      <c r="L98" s="132"/>
      <c r="M98" s="137"/>
      <c r="N98" s="138"/>
      <c r="O98" s="138"/>
      <c r="P98" s="139">
        <f>P99</f>
        <v>0</v>
      </c>
      <c r="Q98" s="138"/>
      <c r="R98" s="139">
        <f>R99</f>
        <v>4.0000000000000002E-4</v>
      </c>
      <c r="S98" s="138"/>
      <c r="T98" s="140">
        <f>T99</f>
        <v>0</v>
      </c>
      <c r="AR98" s="133" t="s">
        <v>79</v>
      </c>
      <c r="AT98" s="141" t="s">
        <v>71</v>
      </c>
      <c r="AU98" s="141" t="s">
        <v>79</v>
      </c>
      <c r="AY98" s="133" t="s">
        <v>189</v>
      </c>
      <c r="BK98" s="142">
        <f>BK99</f>
        <v>0</v>
      </c>
    </row>
    <row r="99" spans="2:65" s="1" customFormat="1" ht="24" customHeight="1">
      <c r="B99" s="145"/>
      <c r="C99" s="146" t="s">
        <v>216</v>
      </c>
      <c r="D99" s="146" t="s">
        <v>191</v>
      </c>
      <c r="E99" s="147" t="s">
        <v>2912</v>
      </c>
      <c r="F99" s="148" t="s">
        <v>2913</v>
      </c>
      <c r="G99" s="149" t="s">
        <v>307</v>
      </c>
      <c r="H99" s="150">
        <v>8</v>
      </c>
      <c r="I99" s="151"/>
      <c r="J99" s="152">
        <f>ROUND(I99*H99,2)</f>
        <v>0</v>
      </c>
      <c r="K99" s="148" t="s">
        <v>195</v>
      </c>
      <c r="L99" s="29"/>
      <c r="M99" s="153" t="s">
        <v>3</v>
      </c>
      <c r="N99" s="154" t="s">
        <v>44</v>
      </c>
      <c r="O99" s="49"/>
      <c r="P99" s="155">
        <f>O99*H99</f>
        <v>0</v>
      </c>
      <c r="Q99" s="155">
        <v>5.0000000000000002E-5</v>
      </c>
      <c r="R99" s="155">
        <f>Q99*H99</f>
        <v>4.0000000000000002E-4</v>
      </c>
      <c r="S99" s="155">
        <v>0</v>
      </c>
      <c r="T99" s="156">
        <f>S99*H99</f>
        <v>0</v>
      </c>
      <c r="AR99" s="157" t="s">
        <v>196</v>
      </c>
      <c r="AT99" s="157" t="s">
        <v>191</v>
      </c>
      <c r="AU99" s="157" t="s">
        <v>85</v>
      </c>
      <c r="AY99" s="14" t="s">
        <v>189</v>
      </c>
      <c r="BE99" s="158">
        <f>IF(N99="základní",J99,0)</f>
        <v>0</v>
      </c>
      <c r="BF99" s="158">
        <f>IF(N99="snížená",J99,0)</f>
        <v>0</v>
      </c>
      <c r="BG99" s="158">
        <f>IF(N99="zákl. přenesená",J99,0)</f>
        <v>0</v>
      </c>
      <c r="BH99" s="158">
        <f>IF(N99="sníž. přenesená",J99,0)</f>
        <v>0</v>
      </c>
      <c r="BI99" s="158">
        <f>IF(N99="nulová",J99,0)</f>
        <v>0</v>
      </c>
      <c r="BJ99" s="14" t="s">
        <v>85</v>
      </c>
      <c r="BK99" s="158">
        <f>ROUND(I99*H99,2)</f>
        <v>0</v>
      </c>
      <c r="BL99" s="14" t="s">
        <v>196</v>
      </c>
      <c r="BM99" s="157" t="s">
        <v>2914</v>
      </c>
    </row>
    <row r="100" spans="2:65" s="11" customFormat="1" ht="22.9" customHeight="1">
      <c r="B100" s="132"/>
      <c r="D100" s="133" t="s">
        <v>71</v>
      </c>
      <c r="E100" s="143" t="s">
        <v>668</v>
      </c>
      <c r="F100" s="143" t="s">
        <v>669</v>
      </c>
      <c r="I100" s="135"/>
      <c r="J100" s="144">
        <f>BK100</f>
        <v>0</v>
      </c>
      <c r="L100" s="132"/>
      <c r="M100" s="137"/>
      <c r="N100" s="138"/>
      <c r="O100" s="138"/>
      <c r="P100" s="139">
        <f>P101</f>
        <v>0</v>
      </c>
      <c r="Q100" s="138"/>
      <c r="R100" s="139">
        <f>R101</f>
        <v>0</v>
      </c>
      <c r="S100" s="138"/>
      <c r="T100" s="140">
        <f>T101</f>
        <v>0</v>
      </c>
      <c r="AR100" s="133" t="s">
        <v>79</v>
      </c>
      <c r="AT100" s="141" t="s">
        <v>71</v>
      </c>
      <c r="AU100" s="141" t="s">
        <v>79</v>
      </c>
      <c r="AY100" s="133" t="s">
        <v>189</v>
      </c>
      <c r="BK100" s="142">
        <f>BK101</f>
        <v>0</v>
      </c>
    </row>
    <row r="101" spans="2:65" s="1" customFormat="1" ht="24" customHeight="1">
      <c r="B101" s="145"/>
      <c r="C101" s="146" t="s">
        <v>220</v>
      </c>
      <c r="D101" s="146" t="s">
        <v>191</v>
      </c>
      <c r="E101" s="147" t="s">
        <v>671</v>
      </c>
      <c r="F101" s="148" t="s">
        <v>672</v>
      </c>
      <c r="G101" s="149" t="s">
        <v>223</v>
      </c>
      <c r="H101" s="150">
        <v>3.008</v>
      </c>
      <c r="I101" s="151"/>
      <c r="J101" s="152">
        <f>ROUND(I101*H101,2)</f>
        <v>0</v>
      </c>
      <c r="K101" s="148" t="s">
        <v>195</v>
      </c>
      <c r="L101" s="29"/>
      <c r="M101" s="153" t="s">
        <v>3</v>
      </c>
      <c r="N101" s="154" t="s">
        <v>44</v>
      </c>
      <c r="O101" s="49"/>
      <c r="P101" s="155">
        <f>O101*H101</f>
        <v>0</v>
      </c>
      <c r="Q101" s="155">
        <v>0</v>
      </c>
      <c r="R101" s="155">
        <f>Q101*H101</f>
        <v>0</v>
      </c>
      <c r="S101" s="155">
        <v>0</v>
      </c>
      <c r="T101" s="156">
        <f>S101*H101</f>
        <v>0</v>
      </c>
      <c r="AR101" s="157" t="s">
        <v>196</v>
      </c>
      <c r="AT101" s="157" t="s">
        <v>191</v>
      </c>
      <c r="AU101" s="157" t="s">
        <v>85</v>
      </c>
      <c r="AY101" s="14" t="s">
        <v>189</v>
      </c>
      <c r="BE101" s="158">
        <f>IF(N101="základní",J101,0)</f>
        <v>0</v>
      </c>
      <c r="BF101" s="158">
        <f>IF(N101="snížená",J101,0)</f>
        <v>0</v>
      </c>
      <c r="BG101" s="158">
        <f>IF(N101="zákl. přenesená",J101,0)</f>
        <v>0</v>
      </c>
      <c r="BH101" s="158">
        <f>IF(N101="sníž. přenesená",J101,0)</f>
        <v>0</v>
      </c>
      <c r="BI101" s="158">
        <f>IF(N101="nulová",J101,0)</f>
        <v>0</v>
      </c>
      <c r="BJ101" s="14" t="s">
        <v>85</v>
      </c>
      <c r="BK101" s="158">
        <f>ROUND(I101*H101,2)</f>
        <v>0</v>
      </c>
      <c r="BL101" s="14" t="s">
        <v>196</v>
      </c>
      <c r="BM101" s="157" t="s">
        <v>2915</v>
      </c>
    </row>
    <row r="102" spans="2:65" s="11" customFormat="1" ht="25.9" customHeight="1">
      <c r="B102" s="132"/>
      <c r="D102" s="133" t="s">
        <v>71</v>
      </c>
      <c r="E102" s="134" t="s">
        <v>674</v>
      </c>
      <c r="F102" s="134" t="s">
        <v>675</v>
      </c>
      <c r="I102" s="135"/>
      <c r="J102" s="136">
        <f>BK102</f>
        <v>0</v>
      </c>
      <c r="L102" s="132"/>
      <c r="M102" s="137"/>
      <c r="N102" s="138"/>
      <c r="O102" s="138"/>
      <c r="P102" s="139">
        <f>P103</f>
        <v>0</v>
      </c>
      <c r="Q102" s="138"/>
      <c r="R102" s="139">
        <f>R103</f>
        <v>0.889208</v>
      </c>
      <c r="S102" s="138"/>
      <c r="T102" s="140">
        <f>T103</f>
        <v>0</v>
      </c>
      <c r="AR102" s="133" t="s">
        <v>85</v>
      </c>
      <c r="AT102" s="141" t="s">
        <v>71</v>
      </c>
      <c r="AU102" s="141" t="s">
        <v>72</v>
      </c>
      <c r="AY102" s="133" t="s">
        <v>189</v>
      </c>
      <c r="BK102" s="142">
        <f>BK103</f>
        <v>0</v>
      </c>
    </row>
    <row r="103" spans="2:65" s="11" customFormat="1" ht="22.9" customHeight="1">
      <c r="B103" s="132"/>
      <c r="D103" s="133" t="s">
        <v>71</v>
      </c>
      <c r="E103" s="143" t="s">
        <v>1108</v>
      </c>
      <c r="F103" s="143" t="s">
        <v>1109</v>
      </c>
      <c r="I103" s="135"/>
      <c r="J103" s="144">
        <f>BK103</f>
        <v>0</v>
      </c>
      <c r="L103" s="132"/>
      <c r="M103" s="137"/>
      <c r="N103" s="138"/>
      <c r="O103" s="138"/>
      <c r="P103" s="139">
        <f>SUM(P104:P111)</f>
        <v>0</v>
      </c>
      <c r="Q103" s="138"/>
      <c r="R103" s="139">
        <f>SUM(R104:R111)</f>
        <v>0.889208</v>
      </c>
      <c r="S103" s="138"/>
      <c r="T103" s="140">
        <f>SUM(T104:T111)</f>
        <v>0</v>
      </c>
      <c r="AR103" s="133" t="s">
        <v>85</v>
      </c>
      <c r="AT103" s="141" t="s">
        <v>71</v>
      </c>
      <c r="AU103" s="141" t="s">
        <v>79</v>
      </c>
      <c r="AY103" s="133" t="s">
        <v>189</v>
      </c>
      <c r="BK103" s="142">
        <f>SUM(BK104:BK111)</f>
        <v>0</v>
      </c>
    </row>
    <row r="104" spans="2:65" s="1" customFormat="1" ht="16.5" customHeight="1">
      <c r="B104" s="145"/>
      <c r="C104" s="146" t="s">
        <v>225</v>
      </c>
      <c r="D104" s="146" t="s">
        <v>191</v>
      </c>
      <c r="E104" s="147" t="s">
        <v>2916</v>
      </c>
      <c r="F104" s="148" t="s">
        <v>2917</v>
      </c>
      <c r="G104" s="149" t="s">
        <v>890</v>
      </c>
      <c r="H104" s="150">
        <v>1</v>
      </c>
      <c r="I104" s="151"/>
      <c r="J104" s="152">
        <f t="shared" ref="J104:J111" si="0">ROUND(I104*H104,2)</f>
        <v>0</v>
      </c>
      <c r="K104" s="148" t="s">
        <v>2403</v>
      </c>
      <c r="L104" s="29"/>
      <c r="M104" s="153" t="s">
        <v>3</v>
      </c>
      <c r="N104" s="154" t="s">
        <v>44</v>
      </c>
      <c r="O104" s="49"/>
      <c r="P104" s="155">
        <f t="shared" ref="P104:P111" si="1">O104*H104</f>
        <v>0</v>
      </c>
      <c r="Q104" s="155">
        <v>0</v>
      </c>
      <c r="R104" s="155">
        <f t="shared" ref="R104:R111" si="2">Q104*H104</f>
        <v>0</v>
      </c>
      <c r="S104" s="155">
        <v>0</v>
      </c>
      <c r="T104" s="156">
        <f t="shared" ref="T104:T111" si="3">S104*H104</f>
        <v>0</v>
      </c>
      <c r="AR104" s="157" t="s">
        <v>254</v>
      </c>
      <c r="AT104" s="157" t="s">
        <v>191</v>
      </c>
      <c r="AU104" s="157" t="s">
        <v>85</v>
      </c>
      <c r="AY104" s="14" t="s">
        <v>189</v>
      </c>
      <c r="BE104" s="158">
        <f t="shared" ref="BE104:BE111" si="4">IF(N104="základní",J104,0)</f>
        <v>0</v>
      </c>
      <c r="BF104" s="158">
        <f t="shared" ref="BF104:BF111" si="5">IF(N104="snížená",J104,0)</f>
        <v>0</v>
      </c>
      <c r="BG104" s="158">
        <f t="shared" ref="BG104:BG111" si="6">IF(N104="zákl. přenesená",J104,0)</f>
        <v>0</v>
      </c>
      <c r="BH104" s="158">
        <f t="shared" ref="BH104:BH111" si="7">IF(N104="sníž. přenesená",J104,0)</f>
        <v>0</v>
      </c>
      <c r="BI104" s="158">
        <f t="shared" ref="BI104:BI111" si="8">IF(N104="nulová",J104,0)</f>
        <v>0</v>
      </c>
      <c r="BJ104" s="14" t="s">
        <v>85</v>
      </c>
      <c r="BK104" s="158">
        <f t="shared" ref="BK104:BK111" si="9">ROUND(I104*H104,2)</f>
        <v>0</v>
      </c>
      <c r="BL104" s="14" t="s">
        <v>254</v>
      </c>
      <c r="BM104" s="157" t="s">
        <v>2918</v>
      </c>
    </row>
    <row r="105" spans="2:65" s="1" customFormat="1" ht="16.5" customHeight="1">
      <c r="B105" s="145"/>
      <c r="C105" s="146" t="s">
        <v>230</v>
      </c>
      <c r="D105" s="146" t="s">
        <v>191</v>
      </c>
      <c r="E105" s="147" t="s">
        <v>2919</v>
      </c>
      <c r="F105" s="148" t="s">
        <v>2920</v>
      </c>
      <c r="G105" s="149" t="s">
        <v>233</v>
      </c>
      <c r="H105" s="150">
        <v>11.7</v>
      </c>
      <c r="I105" s="151"/>
      <c r="J105" s="152">
        <f t="shared" si="0"/>
        <v>0</v>
      </c>
      <c r="K105" s="148" t="s">
        <v>195</v>
      </c>
      <c r="L105" s="29"/>
      <c r="M105" s="153" t="s">
        <v>3</v>
      </c>
      <c r="N105" s="154" t="s">
        <v>44</v>
      </c>
      <c r="O105" s="49"/>
      <c r="P105" s="155">
        <f t="shared" si="1"/>
        <v>0</v>
      </c>
      <c r="Q105" s="155">
        <v>2.7999999999999998E-4</v>
      </c>
      <c r="R105" s="155">
        <f t="shared" si="2"/>
        <v>3.2759999999999994E-3</v>
      </c>
      <c r="S105" s="155">
        <v>0</v>
      </c>
      <c r="T105" s="156">
        <f t="shared" si="3"/>
        <v>0</v>
      </c>
      <c r="AR105" s="157" t="s">
        <v>254</v>
      </c>
      <c r="AT105" s="157" t="s">
        <v>191</v>
      </c>
      <c r="AU105" s="157" t="s">
        <v>85</v>
      </c>
      <c r="AY105" s="14" t="s">
        <v>189</v>
      </c>
      <c r="BE105" s="158">
        <f t="shared" si="4"/>
        <v>0</v>
      </c>
      <c r="BF105" s="158">
        <f t="shared" si="5"/>
        <v>0</v>
      </c>
      <c r="BG105" s="158">
        <f t="shared" si="6"/>
        <v>0</v>
      </c>
      <c r="BH105" s="158">
        <f t="shared" si="7"/>
        <v>0</v>
      </c>
      <c r="BI105" s="158">
        <f t="shared" si="8"/>
        <v>0</v>
      </c>
      <c r="BJ105" s="14" t="s">
        <v>85</v>
      </c>
      <c r="BK105" s="158">
        <f t="shared" si="9"/>
        <v>0</v>
      </c>
      <c r="BL105" s="14" t="s">
        <v>254</v>
      </c>
      <c r="BM105" s="157" t="s">
        <v>2921</v>
      </c>
    </row>
    <row r="106" spans="2:65" s="1" customFormat="1" ht="16.5" customHeight="1">
      <c r="B106" s="145"/>
      <c r="C106" s="159" t="s">
        <v>235</v>
      </c>
      <c r="D106" s="159" t="s">
        <v>255</v>
      </c>
      <c r="E106" s="160" t="s">
        <v>2922</v>
      </c>
      <c r="F106" s="161" t="s">
        <v>2923</v>
      </c>
      <c r="G106" s="162" t="s">
        <v>233</v>
      </c>
      <c r="H106" s="163">
        <v>13.455</v>
      </c>
      <c r="I106" s="164"/>
      <c r="J106" s="165">
        <f t="shared" si="0"/>
        <v>0</v>
      </c>
      <c r="K106" s="161" t="s">
        <v>195</v>
      </c>
      <c r="L106" s="166"/>
      <c r="M106" s="167" t="s">
        <v>3</v>
      </c>
      <c r="N106" s="168" t="s">
        <v>44</v>
      </c>
      <c r="O106" s="49"/>
      <c r="P106" s="155">
        <f t="shared" si="1"/>
        <v>0</v>
      </c>
      <c r="Q106" s="155">
        <v>1.04E-2</v>
      </c>
      <c r="R106" s="155">
        <f t="shared" si="2"/>
        <v>0.139932</v>
      </c>
      <c r="S106" s="155">
        <v>0</v>
      </c>
      <c r="T106" s="156">
        <f t="shared" si="3"/>
        <v>0</v>
      </c>
      <c r="AR106" s="157" t="s">
        <v>321</v>
      </c>
      <c r="AT106" s="157" t="s">
        <v>255</v>
      </c>
      <c r="AU106" s="157" t="s">
        <v>85</v>
      </c>
      <c r="AY106" s="14" t="s">
        <v>189</v>
      </c>
      <c r="BE106" s="158">
        <f t="shared" si="4"/>
        <v>0</v>
      </c>
      <c r="BF106" s="158">
        <f t="shared" si="5"/>
        <v>0</v>
      </c>
      <c r="BG106" s="158">
        <f t="shared" si="6"/>
        <v>0</v>
      </c>
      <c r="BH106" s="158">
        <f t="shared" si="7"/>
        <v>0</v>
      </c>
      <c r="BI106" s="158">
        <f t="shared" si="8"/>
        <v>0</v>
      </c>
      <c r="BJ106" s="14" t="s">
        <v>85</v>
      </c>
      <c r="BK106" s="158">
        <f t="shared" si="9"/>
        <v>0</v>
      </c>
      <c r="BL106" s="14" t="s">
        <v>254</v>
      </c>
      <c r="BM106" s="157" t="s">
        <v>2924</v>
      </c>
    </row>
    <row r="107" spans="2:65" s="1" customFormat="1" ht="16.5" customHeight="1">
      <c r="B107" s="145"/>
      <c r="C107" s="159" t="s">
        <v>1312</v>
      </c>
      <c r="D107" s="159" t="s">
        <v>255</v>
      </c>
      <c r="E107" s="160" t="s">
        <v>2925</v>
      </c>
      <c r="F107" s="161" t="s">
        <v>2926</v>
      </c>
      <c r="G107" s="162" t="s">
        <v>223</v>
      </c>
      <c r="H107" s="163">
        <v>0.19</v>
      </c>
      <c r="I107" s="164"/>
      <c r="J107" s="165">
        <f t="shared" si="0"/>
        <v>0</v>
      </c>
      <c r="K107" s="161" t="s">
        <v>195</v>
      </c>
      <c r="L107" s="166"/>
      <c r="M107" s="167" t="s">
        <v>3</v>
      </c>
      <c r="N107" s="168" t="s">
        <v>44</v>
      </c>
      <c r="O107" s="49"/>
      <c r="P107" s="155">
        <f t="shared" si="1"/>
        <v>0</v>
      </c>
      <c r="Q107" s="155">
        <v>1</v>
      </c>
      <c r="R107" s="155">
        <f t="shared" si="2"/>
        <v>0.19</v>
      </c>
      <c r="S107" s="155">
        <v>0</v>
      </c>
      <c r="T107" s="156">
        <f t="shared" si="3"/>
        <v>0</v>
      </c>
      <c r="AR107" s="157" t="s">
        <v>321</v>
      </c>
      <c r="AT107" s="157" t="s">
        <v>255</v>
      </c>
      <c r="AU107" s="157" t="s">
        <v>85</v>
      </c>
      <c r="AY107" s="14" t="s">
        <v>189</v>
      </c>
      <c r="BE107" s="158">
        <f t="shared" si="4"/>
        <v>0</v>
      </c>
      <c r="BF107" s="158">
        <f t="shared" si="5"/>
        <v>0</v>
      </c>
      <c r="BG107" s="158">
        <f t="shared" si="6"/>
        <v>0</v>
      </c>
      <c r="BH107" s="158">
        <f t="shared" si="7"/>
        <v>0</v>
      </c>
      <c r="BI107" s="158">
        <f t="shared" si="8"/>
        <v>0</v>
      </c>
      <c r="BJ107" s="14" t="s">
        <v>85</v>
      </c>
      <c r="BK107" s="158">
        <f t="shared" si="9"/>
        <v>0</v>
      </c>
      <c r="BL107" s="14" t="s">
        <v>254</v>
      </c>
      <c r="BM107" s="157" t="s">
        <v>2927</v>
      </c>
    </row>
    <row r="108" spans="2:65" s="1" customFormat="1" ht="16.5" customHeight="1">
      <c r="B108" s="145"/>
      <c r="C108" s="159" t="s">
        <v>243</v>
      </c>
      <c r="D108" s="159" t="s">
        <v>255</v>
      </c>
      <c r="E108" s="160" t="s">
        <v>2928</v>
      </c>
      <c r="F108" s="161" t="s">
        <v>2929</v>
      </c>
      <c r="G108" s="162" t="s">
        <v>223</v>
      </c>
      <c r="H108" s="163">
        <v>0.496</v>
      </c>
      <c r="I108" s="164"/>
      <c r="J108" s="165">
        <f t="shared" si="0"/>
        <v>0</v>
      </c>
      <c r="K108" s="161" t="s">
        <v>195</v>
      </c>
      <c r="L108" s="166"/>
      <c r="M108" s="167" t="s">
        <v>3</v>
      </c>
      <c r="N108" s="168" t="s">
        <v>44</v>
      </c>
      <c r="O108" s="49"/>
      <c r="P108" s="155">
        <f t="shared" si="1"/>
        <v>0</v>
      </c>
      <c r="Q108" s="155">
        <v>1</v>
      </c>
      <c r="R108" s="155">
        <f t="shared" si="2"/>
        <v>0.496</v>
      </c>
      <c r="S108" s="155">
        <v>0</v>
      </c>
      <c r="T108" s="156">
        <f t="shared" si="3"/>
        <v>0</v>
      </c>
      <c r="AR108" s="157" t="s">
        <v>321</v>
      </c>
      <c r="AT108" s="157" t="s">
        <v>255</v>
      </c>
      <c r="AU108" s="157" t="s">
        <v>85</v>
      </c>
      <c r="AY108" s="14" t="s">
        <v>189</v>
      </c>
      <c r="BE108" s="158">
        <f t="shared" si="4"/>
        <v>0</v>
      </c>
      <c r="BF108" s="158">
        <f t="shared" si="5"/>
        <v>0</v>
      </c>
      <c r="BG108" s="158">
        <f t="shared" si="6"/>
        <v>0</v>
      </c>
      <c r="BH108" s="158">
        <f t="shared" si="7"/>
        <v>0</v>
      </c>
      <c r="BI108" s="158">
        <f t="shared" si="8"/>
        <v>0</v>
      </c>
      <c r="BJ108" s="14" t="s">
        <v>85</v>
      </c>
      <c r="BK108" s="158">
        <f t="shared" si="9"/>
        <v>0</v>
      </c>
      <c r="BL108" s="14" t="s">
        <v>254</v>
      </c>
      <c r="BM108" s="157" t="s">
        <v>2930</v>
      </c>
    </row>
    <row r="109" spans="2:65" s="1" customFormat="1" ht="16.5" customHeight="1">
      <c r="B109" s="145"/>
      <c r="C109" s="159" t="s">
        <v>247</v>
      </c>
      <c r="D109" s="159" t="s">
        <v>255</v>
      </c>
      <c r="E109" s="160" t="s">
        <v>2931</v>
      </c>
      <c r="F109" s="161" t="s">
        <v>2932</v>
      </c>
      <c r="G109" s="162" t="s">
        <v>223</v>
      </c>
      <c r="H109" s="163">
        <v>0.06</v>
      </c>
      <c r="I109" s="164"/>
      <c r="J109" s="165">
        <f t="shared" si="0"/>
        <v>0</v>
      </c>
      <c r="K109" s="161" t="s">
        <v>195</v>
      </c>
      <c r="L109" s="166"/>
      <c r="M109" s="167" t="s">
        <v>3</v>
      </c>
      <c r="N109" s="168" t="s">
        <v>44</v>
      </c>
      <c r="O109" s="49"/>
      <c r="P109" s="155">
        <f t="shared" si="1"/>
        <v>0</v>
      </c>
      <c r="Q109" s="155">
        <v>1</v>
      </c>
      <c r="R109" s="155">
        <f t="shared" si="2"/>
        <v>0.06</v>
      </c>
      <c r="S109" s="155">
        <v>0</v>
      </c>
      <c r="T109" s="156">
        <f t="shared" si="3"/>
        <v>0</v>
      </c>
      <c r="AR109" s="157" t="s">
        <v>321</v>
      </c>
      <c r="AT109" s="157" t="s">
        <v>255</v>
      </c>
      <c r="AU109" s="157" t="s">
        <v>85</v>
      </c>
      <c r="AY109" s="14" t="s">
        <v>189</v>
      </c>
      <c r="BE109" s="158">
        <f t="shared" si="4"/>
        <v>0</v>
      </c>
      <c r="BF109" s="158">
        <f t="shared" si="5"/>
        <v>0</v>
      </c>
      <c r="BG109" s="158">
        <f t="shared" si="6"/>
        <v>0</v>
      </c>
      <c r="BH109" s="158">
        <f t="shared" si="7"/>
        <v>0</v>
      </c>
      <c r="BI109" s="158">
        <f t="shared" si="8"/>
        <v>0</v>
      </c>
      <c r="BJ109" s="14" t="s">
        <v>85</v>
      </c>
      <c r="BK109" s="158">
        <f t="shared" si="9"/>
        <v>0</v>
      </c>
      <c r="BL109" s="14" t="s">
        <v>254</v>
      </c>
      <c r="BM109" s="157" t="s">
        <v>2933</v>
      </c>
    </row>
    <row r="110" spans="2:65" s="1" customFormat="1" ht="36" customHeight="1">
      <c r="B110" s="145"/>
      <c r="C110" s="146" t="s">
        <v>9</v>
      </c>
      <c r="D110" s="146" t="s">
        <v>191</v>
      </c>
      <c r="E110" s="147" t="s">
        <v>2934</v>
      </c>
      <c r="F110" s="148" t="s">
        <v>2935</v>
      </c>
      <c r="G110" s="149" t="s">
        <v>233</v>
      </c>
      <c r="H110" s="150">
        <v>20.82</v>
      </c>
      <c r="I110" s="151"/>
      <c r="J110" s="152">
        <f t="shared" si="0"/>
        <v>0</v>
      </c>
      <c r="K110" s="148" t="s">
        <v>195</v>
      </c>
      <c r="L110" s="29"/>
      <c r="M110" s="153" t="s">
        <v>3</v>
      </c>
      <c r="N110" s="154" t="s">
        <v>44</v>
      </c>
      <c r="O110" s="49"/>
      <c r="P110" s="155">
        <f t="shared" si="1"/>
        <v>0</v>
      </c>
      <c r="Q110" s="155">
        <v>0</v>
      </c>
      <c r="R110" s="155">
        <f t="shared" si="2"/>
        <v>0</v>
      </c>
      <c r="S110" s="155">
        <v>0</v>
      </c>
      <c r="T110" s="156">
        <f t="shared" si="3"/>
        <v>0</v>
      </c>
      <c r="AR110" s="157" t="s">
        <v>254</v>
      </c>
      <c r="AT110" s="157" t="s">
        <v>191</v>
      </c>
      <c r="AU110" s="157" t="s">
        <v>85</v>
      </c>
      <c r="AY110" s="14" t="s">
        <v>189</v>
      </c>
      <c r="BE110" s="158">
        <f t="shared" si="4"/>
        <v>0</v>
      </c>
      <c r="BF110" s="158">
        <f t="shared" si="5"/>
        <v>0</v>
      </c>
      <c r="BG110" s="158">
        <f t="shared" si="6"/>
        <v>0</v>
      </c>
      <c r="BH110" s="158">
        <f t="shared" si="7"/>
        <v>0</v>
      </c>
      <c r="BI110" s="158">
        <f t="shared" si="8"/>
        <v>0</v>
      </c>
      <c r="BJ110" s="14" t="s">
        <v>85</v>
      </c>
      <c r="BK110" s="158">
        <f t="shared" si="9"/>
        <v>0</v>
      </c>
      <c r="BL110" s="14" t="s">
        <v>254</v>
      </c>
      <c r="BM110" s="157" t="s">
        <v>2936</v>
      </c>
    </row>
    <row r="111" spans="2:65" s="1" customFormat="1" ht="24" customHeight="1">
      <c r="B111" s="145"/>
      <c r="C111" s="146" t="s">
        <v>254</v>
      </c>
      <c r="D111" s="146" t="s">
        <v>191</v>
      </c>
      <c r="E111" s="147" t="s">
        <v>2937</v>
      </c>
      <c r="F111" s="148" t="s">
        <v>2938</v>
      </c>
      <c r="G111" s="149" t="s">
        <v>739</v>
      </c>
      <c r="H111" s="169"/>
      <c r="I111" s="151"/>
      <c r="J111" s="152">
        <f t="shared" si="0"/>
        <v>0</v>
      </c>
      <c r="K111" s="148" t="s">
        <v>195</v>
      </c>
      <c r="L111" s="29"/>
      <c r="M111" s="170" t="s">
        <v>3</v>
      </c>
      <c r="N111" s="171" t="s">
        <v>44</v>
      </c>
      <c r="O111" s="172"/>
      <c r="P111" s="173">
        <f t="shared" si="1"/>
        <v>0</v>
      </c>
      <c r="Q111" s="173">
        <v>0</v>
      </c>
      <c r="R111" s="173">
        <f t="shared" si="2"/>
        <v>0</v>
      </c>
      <c r="S111" s="173">
        <v>0</v>
      </c>
      <c r="T111" s="174">
        <f t="shared" si="3"/>
        <v>0</v>
      </c>
      <c r="AR111" s="157" t="s">
        <v>254</v>
      </c>
      <c r="AT111" s="157" t="s">
        <v>191</v>
      </c>
      <c r="AU111" s="157" t="s">
        <v>85</v>
      </c>
      <c r="AY111" s="14" t="s">
        <v>189</v>
      </c>
      <c r="BE111" s="158">
        <f t="shared" si="4"/>
        <v>0</v>
      </c>
      <c r="BF111" s="158">
        <f t="shared" si="5"/>
        <v>0</v>
      </c>
      <c r="BG111" s="158">
        <f t="shared" si="6"/>
        <v>0</v>
      </c>
      <c r="BH111" s="158">
        <f t="shared" si="7"/>
        <v>0</v>
      </c>
      <c r="BI111" s="158">
        <f t="shared" si="8"/>
        <v>0</v>
      </c>
      <c r="BJ111" s="14" t="s">
        <v>85</v>
      </c>
      <c r="BK111" s="158">
        <f t="shared" si="9"/>
        <v>0</v>
      </c>
      <c r="BL111" s="14" t="s">
        <v>254</v>
      </c>
      <c r="BM111" s="157" t="s">
        <v>2939</v>
      </c>
    </row>
    <row r="112" spans="2:65" s="1" customFormat="1" ht="6.95" customHeight="1">
      <c r="B112" s="38"/>
      <c r="C112" s="39"/>
      <c r="D112" s="39"/>
      <c r="E112" s="39"/>
      <c r="F112" s="39"/>
      <c r="G112" s="39"/>
      <c r="H112" s="39"/>
      <c r="I112" s="106"/>
      <c r="J112" s="39"/>
      <c r="K112" s="39"/>
      <c r="L112" s="29"/>
    </row>
  </sheetData>
  <autoFilter ref="C86:K111" xr:uid="{00000000-0009-0000-0000-000010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91"/>
  <sheetViews>
    <sheetView showGridLines="0" workbookViewId="0">
      <selection activeCell="D33" sqref="D33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9" width="20.1640625" style="87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3" t="s">
        <v>6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135</v>
      </c>
    </row>
    <row r="3" spans="2:46" ht="6.95" customHeight="1">
      <c r="B3" s="15"/>
      <c r="C3" s="16"/>
      <c r="D3" s="16"/>
      <c r="E3" s="16"/>
      <c r="F3" s="16"/>
      <c r="G3" s="16"/>
      <c r="H3" s="16"/>
      <c r="I3" s="88"/>
      <c r="J3" s="16"/>
      <c r="K3" s="16"/>
      <c r="L3" s="17"/>
      <c r="AT3" s="14" t="s">
        <v>79</v>
      </c>
    </row>
    <row r="4" spans="2:46" ht="24.95" customHeight="1">
      <c r="B4" s="17"/>
      <c r="D4" s="18" t="s">
        <v>136</v>
      </c>
      <c r="L4" s="17"/>
      <c r="M4" s="89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17</v>
      </c>
      <c r="L6" s="17"/>
    </row>
    <row r="7" spans="2:46" ht="16.5" customHeight="1">
      <c r="B7" s="17"/>
      <c r="E7" s="299" t="str">
        <f>'Rekapitulace stavby'!K6</f>
        <v>Sociální bydlení v ul. Mlýnská, Bystřice pod Hostýnem</v>
      </c>
      <c r="F7" s="300"/>
      <c r="G7" s="300"/>
      <c r="H7" s="300"/>
      <c r="L7" s="17"/>
    </row>
    <row r="8" spans="2:46" s="1" customFormat="1" ht="12" customHeight="1">
      <c r="B8" s="29"/>
      <c r="D8" s="24" t="s">
        <v>137</v>
      </c>
      <c r="I8" s="90"/>
      <c r="L8" s="29"/>
    </row>
    <row r="9" spans="2:46" s="1" customFormat="1" ht="36.950000000000003" customHeight="1">
      <c r="B9" s="29"/>
      <c r="E9" s="271" t="s">
        <v>2940</v>
      </c>
      <c r="F9" s="298"/>
      <c r="G9" s="298"/>
      <c r="H9" s="298"/>
      <c r="I9" s="90"/>
      <c r="L9" s="29"/>
    </row>
    <row r="10" spans="2:46" s="1" customFormat="1">
      <c r="B10" s="29"/>
      <c r="I10" s="90"/>
      <c r="L10" s="29"/>
    </row>
    <row r="11" spans="2:46" s="1" customFormat="1" ht="12" customHeight="1">
      <c r="B11" s="29"/>
      <c r="D11" s="24" t="s">
        <v>18</v>
      </c>
      <c r="F11" s="22" t="s">
        <v>3</v>
      </c>
      <c r="I11" s="91" t="s">
        <v>19</v>
      </c>
      <c r="J11" s="22" t="s">
        <v>3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91" t="s">
        <v>22</v>
      </c>
      <c r="J12" s="46">
        <f>'Rekapitulace stavby'!AN8</f>
        <v>0</v>
      </c>
      <c r="L12" s="29"/>
    </row>
    <row r="13" spans="2:46" s="1" customFormat="1" ht="10.9" customHeight="1">
      <c r="B13" s="29"/>
      <c r="I13" s="90"/>
      <c r="L13" s="29"/>
    </row>
    <row r="14" spans="2:46" s="1" customFormat="1" ht="12" customHeight="1">
      <c r="B14" s="29"/>
      <c r="D14" s="24" t="s">
        <v>23</v>
      </c>
      <c r="I14" s="91" t="s">
        <v>24</v>
      </c>
      <c r="J14" s="22" t="s">
        <v>25</v>
      </c>
      <c r="L14" s="29"/>
    </row>
    <row r="15" spans="2:46" s="1" customFormat="1" ht="18" customHeight="1">
      <c r="B15" s="29"/>
      <c r="E15" s="22" t="s">
        <v>26</v>
      </c>
      <c r="I15" s="91" t="s">
        <v>27</v>
      </c>
      <c r="J15" s="22" t="s">
        <v>3</v>
      </c>
      <c r="L15" s="29"/>
    </row>
    <row r="16" spans="2:46" s="1" customFormat="1" ht="6.95" customHeight="1">
      <c r="B16" s="29"/>
      <c r="I16" s="90"/>
      <c r="L16" s="29"/>
    </row>
    <row r="17" spans="2:12" s="1" customFormat="1" ht="12" customHeight="1">
      <c r="B17" s="29"/>
      <c r="D17" s="24" t="s">
        <v>28</v>
      </c>
      <c r="I17" s="91" t="s">
        <v>24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301" t="str">
        <f>'Rekapitulace stavby'!E14</f>
        <v>Vyplň údaj</v>
      </c>
      <c r="F18" s="274"/>
      <c r="G18" s="274"/>
      <c r="H18" s="274"/>
      <c r="I18" s="91" t="s">
        <v>27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I19" s="90"/>
      <c r="L19" s="29"/>
    </row>
    <row r="20" spans="2:12" s="1" customFormat="1" ht="12" customHeight="1">
      <c r="B20" s="29"/>
      <c r="D20" s="24" t="s">
        <v>30</v>
      </c>
      <c r="I20" s="91" t="s">
        <v>24</v>
      </c>
      <c r="J20" s="22" t="s">
        <v>31</v>
      </c>
      <c r="L20" s="29"/>
    </row>
    <row r="21" spans="2:12" s="1" customFormat="1" ht="18" customHeight="1">
      <c r="B21" s="29"/>
      <c r="E21" s="22" t="s">
        <v>32</v>
      </c>
      <c r="I21" s="91" t="s">
        <v>27</v>
      </c>
      <c r="J21" s="22" t="s">
        <v>3</v>
      </c>
      <c r="L21" s="29"/>
    </row>
    <row r="22" spans="2:12" s="1" customFormat="1" ht="6.95" customHeight="1">
      <c r="B22" s="29"/>
      <c r="I22" s="90"/>
      <c r="L22" s="29"/>
    </row>
    <row r="23" spans="2:12" s="1" customFormat="1" ht="12" customHeight="1">
      <c r="B23" s="29"/>
      <c r="D23" s="24" t="s">
        <v>34</v>
      </c>
      <c r="I23" s="91" t="s">
        <v>24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 xml:space="preserve"> </v>
      </c>
      <c r="I24" s="91" t="s">
        <v>27</v>
      </c>
      <c r="J24" s="22" t="str">
        <f>IF('Rekapitulace stavby'!AN20="","",'Rekapitulace stavby'!AN20)</f>
        <v/>
      </c>
      <c r="L24" s="29"/>
    </row>
    <row r="25" spans="2:12" s="1" customFormat="1" ht="6.95" customHeight="1">
      <c r="B25" s="29"/>
      <c r="I25" s="90"/>
      <c r="L25" s="29"/>
    </row>
    <row r="26" spans="2:12" s="1" customFormat="1" ht="12" customHeight="1">
      <c r="B26" s="29"/>
      <c r="D26" s="24" t="s">
        <v>36</v>
      </c>
      <c r="I26" s="90"/>
      <c r="L26" s="29"/>
    </row>
    <row r="27" spans="2:12" s="7" customFormat="1" ht="51" customHeight="1">
      <c r="B27" s="92"/>
      <c r="E27" s="278" t="s">
        <v>37</v>
      </c>
      <c r="F27" s="278"/>
      <c r="G27" s="278"/>
      <c r="H27" s="278"/>
      <c r="I27" s="93"/>
      <c r="L27" s="92"/>
    </row>
    <row r="28" spans="2:12" s="1" customFormat="1" ht="6.95" customHeight="1">
      <c r="B28" s="29"/>
      <c r="I28" s="90"/>
      <c r="L28" s="29"/>
    </row>
    <row r="29" spans="2:12" s="1" customFormat="1" ht="6.95" customHeight="1">
      <c r="B29" s="29"/>
      <c r="D29" s="47"/>
      <c r="E29" s="47"/>
      <c r="F29" s="47"/>
      <c r="G29" s="47"/>
      <c r="H29" s="47"/>
      <c r="I29" s="94"/>
      <c r="J29" s="47"/>
      <c r="K29" s="47"/>
      <c r="L29" s="29"/>
    </row>
    <row r="30" spans="2:12" s="1" customFormat="1" ht="25.35" customHeight="1">
      <c r="B30" s="29"/>
      <c r="D30" s="95" t="s">
        <v>38</v>
      </c>
      <c r="I30" s="90"/>
      <c r="J30" s="60">
        <f>ROUND(J83, 2)</f>
        <v>0</v>
      </c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94"/>
      <c r="J31" s="47"/>
      <c r="K31" s="47"/>
      <c r="L31" s="29"/>
    </row>
    <row r="32" spans="2:12" s="1" customFormat="1" ht="14.45" customHeight="1">
      <c r="B32" s="29"/>
      <c r="F32" s="32" t="s">
        <v>40</v>
      </c>
      <c r="I32" s="96" t="s">
        <v>39</v>
      </c>
      <c r="J32" s="32" t="s">
        <v>41</v>
      </c>
      <c r="L32" s="29"/>
    </row>
    <row r="33" spans="2:12" s="1" customFormat="1" ht="14.45" customHeight="1">
      <c r="B33" s="29"/>
      <c r="D33" s="314" t="s">
        <v>42</v>
      </c>
      <c r="E33" s="24" t="s">
        <v>43</v>
      </c>
      <c r="F33" s="255"/>
      <c r="I33" s="98">
        <v>0.21</v>
      </c>
      <c r="J33" s="255"/>
      <c r="L33" s="29"/>
    </row>
    <row r="34" spans="2:12" s="1" customFormat="1" ht="14.45" customHeight="1">
      <c r="B34" s="29"/>
      <c r="E34" s="310" t="s">
        <v>44</v>
      </c>
      <c r="F34" s="311">
        <f>ROUND((SUM(BF83:BF90)),  2)</f>
        <v>0</v>
      </c>
      <c r="G34" s="312"/>
      <c r="H34" s="312"/>
      <c r="I34" s="313">
        <v>0.15</v>
      </c>
      <c r="J34" s="311">
        <f>ROUND(((SUM(BF83:BF90))*I34),  2)</f>
        <v>0</v>
      </c>
      <c r="L34" s="29"/>
    </row>
    <row r="35" spans="2:12" s="1" customFormat="1" ht="14.45" hidden="1" customHeight="1">
      <c r="B35" s="29"/>
      <c r="E35" s="24" t="s">
        <v>45</v>
      </c>
      <c r="F35" s="97">
        <f>ROUND((SUM(BG83:BG90)),  2)</f>
        <v>0</v>
      </c>
      <c r="I35" s="98">
        <v>0.21</v>
      </c>
      <c r="J35" s="97">
        <f>0</f>
        <v>0</v>
      </c>
      <c r="L35" s="29"/>
    </row>
    <row r="36" spans="2:12" s="1" customFormat="1" ht="14.45" hidden="1" customHeight="1">
      <c r="B36" s="29"/>
      <c r="E36" s="24" t="s">
        <v>46</v>
      </c>
      <c r="F36" s="97">
        <f>ROUND((SUM(BH83:BH90)),  2)</f>
        <v>0</v>
      </c>
      <c r="I36" s="98">
        <v>0.15</v>
      </c>
      <c r="J36" s="97">
        <f>0</f>
        <v>0</v>
      </c>
      <c r="L36" s="29"/>
    </row>
    <row r="37" spans="2:12" s="1" customFormat="1" ht="14.45" hidden="1" customHeight="1">
      <c r="B37" s="29"/>
      <c r="E37" s="24" t="s">
        <v>47</v>
      </c>
      <c r="F37" s="97">
        <f>ROUND((SUM(BI83:BI90)),  2)</f>
        <v>0</v>
      </c>
      <c r="I37" s="98">
        <v>0</v>
      </c>
      <c r="J37" s="97">
        <f>0</f>
        <v>0</v>
      </c>
      <c r="L37" s="29"/>
    </row>
    <row r="38" spans="2:12" s="1" customFormat="1" ht="6.95" customHeight="1">
      <c r="B38" s="29"/>
      <c r="I38" s="90"/>
      <c r="L38" s="29"/>
    </row>
    <row r="39" spans="2:12" s="1" customFormat="1" ht="25.35" customHeight="1">
      <c r="B39" s="29"/>
      <c r="C39" s="99"/>
      <c r="D39" s="100" t="s">
        <v>48</v>
      </c>
      <c r="E39" s="51"/>
      <c r="F39" s="51"/>
      <c r="G39" s="101" t="s">
        <v>49</v>
      </c>
      <c r="H39" s="102" t="s">
        <v>50</v>
      </c>
      <c r="I39" s="103"/>
      <c r="J39" s="104">
        <f>SUM(J30:J37)</f>
        <v>0</v>
      </c>
      <c r="K39" s="105"/>
      <c r="L39" s="29"/>
    </row>
    <row r="40" spans="2:12" s="1" customFormat="1" ht="14.45" customHeight="1">
      <c r="B40" s="38"/>
      <c r="C40" s="39"/>
      <c r="D40" s="39"/>
      <c r="E40" s="39"/>
      <c r="F40" s="39"/>
      <c r="G40" s="39"/>
      <c r="H40" s="39"/>
      <c r="I40" s="106"/>
      <c r="J40" s="39"/>
      <c r="K40" s="39"/>
      <c r="L40" s="29"/>
    </row>
    <row r="44" spans="2:12" s="1" customFormat="1" ht="6.95" customHeight="1">
      <c r="B44" s="40"/>
      <c r="C44" s="41"/>
      <c r="D44" s="41"/>
      <c r="E44" s="41"/>
      <c r="F44" s="41"/>
      <c r="G44" s="41"/>
      <c r="H44" s="41"/>
      <c r="I44" s="107"/>
      <c r="J44" s="41"/>
      <c r="K44" s="41"/>
      <c r="L44" s="29"/>
    </row>
    <row r="45" spans="2:12" s="1" customFormat="1" ht="24.95" customHeight="1">
      <c r="B45" s="29"/>
      <c r="C45" s="18" t="s">
        <v>141</v>
      </c>
      <c r="I45" s="90"/>
      <c r="L45" s="29"/>
    </row>
    <row r="46" spans="2:12" s="1" customFormat="1" ht="6.95" customHeight="1">
      <c r="B46" s="29"/>
      <c r="I46" s="90"/>
      <c r="L46" s="29"/>
    </row>
    <row r="47" spans="2:12" s="1" customFormat="1" ht="12" customHeight="1">
      <c r="B47" s="29"/>
      <c r="C47" s="24" t="s">
        <v>17</v>
      </c>
      <c r="I47" s="90"/>
      <c r="L47" s="29"/>
    </row>
    <row r="48" spans="2:12" s="1" customFormat="1" ht="16.5" customHeight="1">
      <c r="B48" s="29"/>
      <c r="E48" s="299" t="str">
        <f>E7</f>
        <v>Sociální bydlení v ul. Mlýnská, Bystřice pod Hostýnem</v>
      </c>
      <c r="F48" s="300"/>
      <c r="G48" s="300"/>
      <c r="H48" s="300"/>
      <c r="I48" s="90"/>
      <c r="L48" s="29"/>
    </row>
    <row r="49" spans="2:47" s="1" customFormat="1" ht="12" customHeight="1">
      <c r="B49" s="29"/>
      <c r="C49" s="24" t="s">
        <v>137</v>
      </c>
      <c r="I49" s="90"/>
      <c r="L49" s="29"/>
    </row>
    <row r="50" spans="2:47" s="1" customFormat="1" ht="16.5" customHeight="1">
      <c r="B50" s="29"/>
      <c r="E50" s="271" t="str">
        <f>E9</f>
        <v>00 - VRNY</v>
      </c>
      <c r="F50" s="298"/>
      <c r="G50" s="298"/>
      <c r="H50" s="298"/>
      <c r="I50" s="90"/>
      <c r="L50" s="29"/>
    </row>
    <row r="51" spans="2:47" s="1" customFormat="1" ht="6.95" customHeight="1">
      <c r="B51" s="29"/>
      <c r="I51" s="90"/>
      <c r="L51" s="29"/>
    </row>
    <row r="52" spans="2:47" s="1" customFormat="1" ht="12" customHeight="1">
      <c r="B52" s="29"/>
      <c r="C52" s="24" t="s">
        <v>20</v>
      </c>
      <c r="F52" s="22" t="str">
        <f>F12</f>
        <v>Bystřice pod Hostýnem</v>
      </c>
      <c r="I52" s="91" t="s">
        <v>22</v>
      </c>
      <c r="J52" s="46">
        <f>IF(J12="","",J12)</f>
        <v>0</v>
      </c>
      <c r="L52" s="29"/>
    </row>
    <row r="53" spans="2:47" s="1" customFormat="1" ht="6.95" customHeight="1">
      <c r="B53" s="29"/>
      <c r="I53" s="90"/>
      <c r="L53" s="29"/>
    </row>
    <row r="54" spans="2:47" s="1" customFormat="1" ht="15.2" customHeight="1">
      <c r="B54" s="29"/>
      <c r="C54" s="24" t="s">
        <v>23</v>
      </c>
      <c r="F54" s="22" t="str">
        <f>E15</f>
        <v>Město Bystřice pod Hostýnem, Masarykovo nám. 137</v>
      </c>
      <c r="I54" s="91" t="s">
        <v>30</v>
      </c>
      <c r="J54" s="27" t="str">
        <f>E21</f>
        <v>dnprojekce s.r.o.</v>
      </c>
      <c r="L54" s="29"/>
    </row>
    <row r="55" spans="2:47" s="1" customFormat="1" ht="15.2" customHeight="1">
      <c r="B55" s="29"/>
      <c r="C55" s="24" t="s">
        <v>28</v>
      </c>
      <c r="F55" s="22" t="str">
        <f>IF(E18="","",E18)</f>
        <v>Vyplň údaj</v>
      </c>
      <c r="I55" s="91" t="s">
        <v>34</v>
      </c>
      <c r="J55" s="27" t="str">
        <f>E24</f>
        <v xml:space="preserve"> </v>
      </c>
      <c r="L55" s="29"/>
    </row>
    <row r="56" spans="2:47" s="1" customFormat="1" ht="10.35" customHeight="1">
      <c r="B56" s="29"/>
      <c r="I56" s="90"/>
      <c r="L56" s="29"/>
    </row>
    <row r="57" spans="2:47" s="1" customFormat="1" ht="29.25" customHeight="1">
      <c r="B57" s="29"/>
      <c r="C57" s="108" t="s">
        <v>142</v>
      </c>
      <c r="D57" s="99"/>
      <c r="E57" s="99"/>
      <c r="F57" s="99"/>
      <c r="G57" s="99"/>
      <c r="H57" s="99"/>
      <c r="I57" s="109"/>
      <c r="J57" s="110" t="s">
        <v>143</v>
      </c>
      <c r="K57" s="99"/>
      <c r="L57" s="29"/>
    </row>
    <row r="58" spans="2:47" s="1" customFormat="1" ht="10.35" customHeight="1">
      <c r="B58" s="29"/>
      <c r="I58" s="90"/>
      <c r="L58" s="29"/>
    </row>
    <row r="59" spans="2:47" s="1" customFormat="1" ht="22.9" customHeight="1">
      <c r="B59" s="29"/>
      <c r="C59" s="111" t="s">
        <v>70</v>
      </c>
      <c r="I59" s="90"/>
      <c r="J59" s="60">
        <f>J83</f>
        <v>0</v>
      </c>
      <c r="L59" s="29"/>
      <c r="AU59" s="14" t="s">
        <v>144</v>
      </c>
    </row>
    <row r="60" spans="2:47" s="8" customFormat="1" ht="24.95" customHeight="1">
      <c r="B60" s="112"/>
      <c r="D60" s="113" t="s">
        <v>2941</v>
      </c>
      <c r="E60" s="114"/>
      <c r="F60" s="114"/>
      <c r="G60" s="114"/>
      <c r="H60" s="114"/>
      <c r="I60" s="115"/>
      <c r="J60" s="116">
        <f>J84</f>
        <v>0</v>
      </c>
      <c r="L60" s="112"/>
    </row>
    <row r="61" spans="2:47" s="9" customFormat="1" ht="19.899999999999999" customHeight="1">
      <c r="B61" s="117"/>
      <c r="D61" s="118" t="s">
        <v>2942</v>
      </c>
      <c r="E61" s="119"/>
      <c r="F61" s="119"/>
      <c r="G61" s="119"/>
      <c r="H61" s="119"/>
      <c r="I61" s="120"/>
      <c r="J61" s="121">
        <f>J85</f>
        <v>0</v>
      </c>
      <c r="L61" s="117"/>
    </row>
    <row r="62" spans="2:47" s="9" customFormat="1" ht="19.899999999999999" customHeight="1">
      <c r="B62" s="117"/>
      <c r="D62" s="118" t="s">
        <v>2943</v>
      </c>
      <c r="E62" s="119"/>
      <c r="F62" s="119"/>
      <c r="G62" s="119"/>
      <c r="H62" s="119"/>
      <c r="I62" s="120"/>
      <c r="J62" s="121">
        <f>J87</f>
        <v>0</v>
      </c>
      <c r="L62" s="117"/>
    </row>
    <row r="63" spans="2:47" s="9" customFormat="1" ht="19.899999999999999" customHeight="1">
      <c r="B63" s="117"/>
      <c r="D63" s="118" t="s">
        <v>2944</v>
      </c>
      <c r="E63" s="119"/>
      <c r="F63" s="119"/>
      <c r="G63" s="119"/>
      <c r="H63" s="119"/>
      <c r="I63" s="120"/>
      <c r="J63" s="121">
        <f>J89</f>
        <v>0</v>
      </c>
      <c r="L63" s="117"/>
    </row>
    <row r="64" spans="2:47" s="1" customFormat="1" ht="21.75" customHeight="1">
      <c r="B64" s="29"/>
      <c r="I64" s="90"/>
      <c r="L64" s="29"/>
    </row>
    <row r="65" spans="2:12" s="1" customFormat="1" ht="6.95" customHeight="1">
      <c r="B65" s="38"/>
      <c r="C65" s="39"/>
      <c r="D65" s="39"/>
      <c r="E65" s="39"/>
      <c r="F65" s="39"/>
      <c r="G65" s="39"/>
      <c r="H65" s="39"/>
      <c r="I65" s="106"/>
      <c r="J65" s="39"/>
      <c r="K65" s="39"/>
      <c r="L65" s="29"/>
    </row>
    <row r="69" spans="2:12" s="1" customFormat="1" ht="6.95" customHeight="1">
      <c r="B69" s="40"/>
      <c r="C69" s="41"/>
      <c r="D69" s="41"/>
      <c r="E69" s="41"/>
      <c r="F69" s="41"/>
      <c r="G69" s="41"/>
      <c r="H69" s="41"/>
      <c r="I69" s="107"/>
      <c r="J69" s="41"/>
      <c r="K69" s="41"/>
      <c r="L69" s="29"/>
    </row>
    <row r="70" spans="2:12" s="1" customFormat="1" ht="24.95" customHeight="1">
      <c r="B70" s="29"/>
      <c r="C70" s="18" t="s">
        <v>174</v>
      </c>
      <c r="I70" s="90"/>
      <c r="L70" s="29"/>
    </row>
    <row r="71" spans="2:12" s="1" customFormat="1" ht="6.95" customHeight="1">
      <c r="B71" s="29"/>
      <c r="I71" s="90"/>
      <c r="L71" s="29"/>
    </row>
    <row r="72" spans="2:12" s="1" customFormat="1" ht="12" customHeight="1">
      <c r="B72" s="29"/>
      <c r="C72" s="24" t="s">
        <v>17</v>
      </c>
      <c r="I72" s="90"/>
      <c r="L72" s="29"/>
    </row>
    <row r="73" spans="2:12" s="1" customFormat="1" ht="16.5" customHeight="1">
      <c r="B73" s="29"/>
      <c r="E73" s="299" t="str">
        <f>E7</f>
        <v>Sociální bydlení v ul. Mlýnská, Bystřice pod Hostýnem</v>
      </c>
      <c r="F73" s="300"/>
      <c r="G73" s="300"/>
      <c r="H73" s="300"/>
      <c r="I73" s="90"/>
      <c r="L73" s="29"/>
    </row>
    <row r="74" spans="2:12" s="1" customFormat="1" ht="12" customHeight="1">
      <c r="B74" s="29"/>
      <c r="C74" s="24" t="s">
        <v>137</v>
      </c>
      <c r="I74" s="90"/>
      <c r="L74" s="29"/>
    </row>
    <row r="75" spans="2:12" s="1" customFormat="1" ht="16.5" customHeight="1">
      <c r="B75" s="29"/>
      <c r="E75" s="271" t="str">
        <f>E9</f>
        <v>00 - VRNY</v>
      </c>
      <c r="F75" s="298"/>
      <c r="G75" s="298"/>
      <c r="H75" s="298"/>
      <c r="I75" s="90"/>
      <c r="L75" s="29"/>
    </row>
    <row r="76" spans="2:12" s="1" customFormat="1" ht="6.95" customHeight="1">
      <c r="B76" s="29"/>
      <c r="I76" s="90"/>
      <c r="L76" s="29"/>
    </row>
    <row r="77" spans="2:12" s="1" customFormat="1" ht="12" customHeight="1">
      <c r="B77" s="29"/>
      <c r="C77" s="24" t="s">
        <v>20</v>
      </c>
      <c r="F77" s="22" t="str">
        <f>F12</f>
        <v>Bystřice pod Hostýnem</v>
      </c>
      <c r="I77" s="91" t="s">
        <v>22</v>
      </c>
      <c r="J77" s="46">
        <f>IF(J12="","",J12)</f>
        <v>0</v>
      </c>
      <c r="L77" s="29"/>
    </row>
    <row r="78" spans="2:12" s="1" customFormat="1" ht="6.95" customHeight="1">
      <c r="B78" s="29"/>
      <c r="I78" s="90"/>
      <c r="L78" s="29"/>
    </row>
    <row r="79" spans="2:12" s="1" customFormat="1" ht="15.2" customHeight="1">
      <c r="B79" s="29"/>
      <c r="C79" s="24" t="s">
        <v>23</v>
      </c>
      <c r="F79" s="22" t="str">
        <f>E15</f>
        <v>Město Bystřice pod Hostýnem, Masarykovo nám. 137</v>
      </c>
      <c r="I79" s="91" t="s">
        <v>30</v>
      </c>
      <c r="J79" s="27" t="str">
        <f>E21</f>
        <v>dnprojekce s.r.o.</v>
      </c>
      <c r="L79" s="29"/>
    </row>
    <row r="80" spans="2:12" s="1" customFormat="1" ht="15.2" customHeight="1">
      <c r="B80" s="29"/>
      <c r="C80" s="24" t="s">
        <v>28</v>
      </c>
      <c r="F80" s="22" t="str">
        <f>IF(E18="","",E18)</f>
        <v>Vyplň údaj</v>
      </c>
      <c r="I80" s="91" t="s">
        <v>34</v>
      </c>
      <c r="J80" s="27" t="str">
        <f>E24</f>
        <v xml:space="preserve"> </v>
      </c>
      <c r="L80" s="29"/>
    </row>
    <row r="81" spans="2:65" s="1" customFormat="1" ht="10.35" customHeight="1">
      <c r="B81" s="29"/>
      <c r="I81" s="90"/>
      <c r="L81" s="29"/>
    </row>
    <row r="82" spans="2:65" s="10" customFormat="1" ht="29.25" customHeight="1">
      <c r="B82" s="122"/>
      <c r="C82" s="123" t="s">
        <v>175</v>
      </c>
      <c r="D82" s="124" t="s">
        <v>57</v>
      </c>
      <c r="E82" s="124" t="s">
        <v>53</v>
      </c>
      <c r="F82" s="124" t="s">
        <v>54</v>
      </c>
      <c r="G82" s="124" t="s">
        <v>176</v>
      </c>
      <c r="H82" s="124" t="s">
        <v>177</v>
      </c>
      <c r="I82" s="125" t="s">
        <v>178</v>
      </c>
      <c r="J82" s="126" t="s">
        <v>143</v>
      </c>
      <c r="K82" s="127" t="s">
        <v>179</v>
      </c>
      <c r="L82" s="122"/>
      <c r="M82" s="53" t="s">
        <v>3</v>
      </c>
      <c r="N82" s="54" t="s">
        <v>42</v>
      </c>
      <c r="O82" s="54" t="s">
        <v>180</v>
      </c>
      <c r="P82" s="54" t="s">
        <v>181</v>
      </c>
      <c r="Q82" s="54" t="s">
        <v>182</v>
      </c>
      <c r="R82" s="54" t="s">
        <v>183</v>
      </c>
      <c r="S82" s="54" t="s">
        <v>184</v>
      </c>
      <c r="T82" s="55" t="s">
        <v>185</v>
      </c>
    </row>
    <row r="83" spans="2:65" s="1" customFormat="1" ht="22.9" customHeight="1">
      <c r="B83" s="29"/>
      <c r="C83" s="58" t="s">
        <v>186</v>
      </c>
      <c r="I83" s="90"/>
      <c r="J83" s="128">
        <f>BK83</f>
        <v>0</v>
      </c>
      <c r="L83" s="29"/>
      <c r="M83" s="56"/>
      <c r="N83" s="47"/>
      <c r="O83" s="47"/>
      <c r="P83" s="129">
        <f>P84</f>
        <v>0</v>
      </c>
      <c r="Q83" s="47"/>
      <c r="R83" s="129">
        <f>R84</f>
        <v>0</v>
      </c>
      <c r="S83" s="47"/>
      <c r="T83" s="130">
        <f>T84</f>
        <v>0</v>
      </c>
      <c r="AT83" s="14" t="s">
        <v>71</v>
      </c>
      <c r="AU83" s="14" t="s">
        <v>144</v>
      </c>
      <c r="BK83" s="131">
        <f>BK84</f>
        <v>0</v>
      </c>
    </row>
    <row r="84" spans="2:65" s="11" customFormat="1" ht="25.9" customHeight="1">
      <c r="B84" s="132"/>
      <c r="D84" s="133" t="s">
        <v>71</v>
      </c>
      <c r="E84" s="134" t="s">
        <v>2945</v>
      </c>
      <c r="F84" s="134" t="s">
        <v>2946</v>
      </c>
      <c r="I84" s="135"/>
      <c r="J84" s="136">
        <f>BK84</f>
        <v>0</v>
      </c>
      <c r="L84" s="132"/>
      <c r="M84" s="137"/>
      <c r="N84" s="138"/>
      <c r="O84" s="138"/>
      <c r="P84" s="139">
        <f>P85+P87+P89</f>
        <v>0</v>
      </c>
      <c r="Q84" s="138"/>
      <c r="R84" s="139">
        <f>R85+R87+R89</f>
        <v>0</v>
      </c>
      <c r="S84" s="138"/>
      <c r="T84" s="140">
        <f>T85+T87+T89</f>
        <v>0</v>
      </c>
      <c r="AR84" s="133" t="s">
        <v>208</v>
      </c>
      <c r="AT84" s="141" t="s">
        <v>71</v>
      </c>
      <c r="AU84" s="141" t="s">
        <v>72</v>
      </c>
      <c r="AY84" s="133" t="s">
        <v>189</v>
      </c>
      <c r="BK84" s="142">
        <f>BK85+BK87+BK89</f>
        <v>0</v>
      </c>
    </row>
    <row r="85" spans="2:65" s="11" customFormat="1" ht="22.9" customHeight="1">
      <c r="B85" s="132"/>
      <c r="D85" s="133" t="s">
        <v>71</v>
      </c>
      <c r="E85" s="143" t="s">
        <v>2947</v>
      </c>
      <c r="F85" s="143" t="s">
        <v>2948</v>
      </c>
      <c r="I85" s="135"/>
      <c r="J85" s="144">
        <f>BK85</f>
        <v>0</v>
      </c>
      <c r="L85" s="132"/>
      <c r="M85" s="137"/>
      <c r="N85" s="138"/>
      <c r="O85" s="138"/>
      <c r="P85" s="139">
        <f>P86</f>
        <v>0</v>
      </c>
      <c r="Q85" s="138"/>
      <c r="R85" s="139">
        <f>R86</f>
        <v>0</v>
      </c>
      <c r="S85" s="138"/>
      <c r="T85" s="140">
        <f>T86</f>
        <v>0</v>
      </c>
      <c r="AR85" s="133" t="s">
        <v>208</v>
      </c>
      <c r="AT85" s="141" t="s">
        <v>71</v>
      </c>
      <c r="AU85" s="141" t="s">
        <v>79</v>
      </c>
      <c r="AY85" s="133" t="s">
        <v>189</v>
      </c>
      <c r="BK85" s="142">
        <f>BK86</f>
        <v>0</v>
      </c>
    </row>
    <row r="86" spans="2:65" s="1" customFormat="1" ht="16.5" customHeight="1">
      <c r="B86" s="145"/>
      <c r="C86" s="146" t="s">
        <v>79</v>
      </c>
      <c r="D86" s="146" t="s">
        <v>191</v>
      </c>
      <c r="E86" s="147" t="s">
        <v>2949</v>
      </c>
      <c r="F86" s="148" t="s">
        <v>2950</v>
      </c>
      <c r="G86" s="149" t="s">
        <v>739</v>
      </c>
      <c r="H86" s="169"/>
      <c r="I86" s="151"/>
      <c r="J86" s="152">
        <f>ROUND(I86*H86,2)</f>
        <v>0</v>
      </c>
      <c r="K86" s="148" t="s">
        <v>195</v>
      </c>
      <c r="L86" s="29"/>
      <c r="M86" s="153" t="s">
        <v>3</v>
      </c>
      <c r="N86" s="154" t="s">
        <v>44</v>
      </c>
      <c r="O86" s="49"/>
      <c r="P86" s="155">
        <f>O86*H86</f>
        <v>0</v>
      </c>
      <c r="Q86" s="155">
        <v>0</v>
      </c>
      <c r="R86" s="155">
        <f>Q86*H86</f>
        <v>0</v>
      </c>
      <c r="S86" s="155">
        <v>0</v>
      </c>
      <c r="T86" s="156">
        <f>S86*H86</f>
        <v>0</v>
      </c>
      <c r="AR86" s="157" t="s">
        <v>2951</v>
      </c>
      <c r="AT86" s="157" t="s">
        <v>191</v>
      </c>
      <c r="AU86" s="157" t="s">
        <v>85</v>
      </c>
      <c r="AY86" s="14" t="s">
        <v>189</v>
      </c>
      <c r="BE86" s="158">
        <f>IF(N86="základní",J86,0)</f>
        <v>0</v>
      </c>
      <c r="BF86" s="158">
        <f>IF(N86="snížená",J86,0)</f>
        <v>0</v>
      </c>
      <c r="BG86" s="158">
        <f>IF(N86="zákl. přenesená",J86,0)</f>
        <v>0</v>
      </c>
      <c r="BH86" s="158">
        <f>IF(N86="sníž. přenesená",J86,0)</f>
        <v>0</v>
      </c>
      <c r="BI86" s="158">
        <f>IF(N86="nulová",J86,0)</f>
        <v>0</v>
      </c>
      <c r="BJ86" s="14" t="s">
        <v>85</v>
      </c>
      <c r="BK86" s="158">
        <f>ROUND(I86*H86,2)</f>
        <v>0</v>
      </c>
      <c r="BL86" s="14" t="s">
        <v>2951</v>
      </c>
      <c r="BM86" s="157" t="s">
        <v>2952</v>
      </c>
    </row>
    <row r="87" spans="2:65" s="11" customFormat="1" ht="22.9" customHeight="1">
      <c r="B87" s="132"/>
      <c r="D87" s="133" t="s">
        <v>71</v>
      </c>
      <c r="E87" s="143" t="s">
        <v>2953</v>
      </c>
      <c r="F87" s="143" t="s">
        <v>2954</v>
      </c>
      <c r="I87" s="135"/>
      <c r="J87" s="144">
        <f>BK87</f>
        <v>0</v>
      </c>
      <c r="L87" s="132"/>
      <c r="M87" s="137"/>
      <c r="N87" s="138"/>
      <c r="O87" s="138"/>
      <c r="P87" s="139">
        <f>P88</f>
        <v>0</v>
      </c>
      <c r="Q87" s="138"/>
      <c r="R87" s="139">
        <f>R88</f>
        <v>0</v>
      </c>
      <c r="S87" s="138"/>
      <c r="T87" s="140">
        <f>T88</f>
        <v>0</v>
      </c>
      <c r="AR87" s="133" t="s">
        <v>208</v>
      </c>
      <c r="AT87" s="141" t="s">
        <v>71</v>
      </c>
      <c r="AU87" s="141" t="s">
        <v>79</v>
      </c>
      <c r="AY87" s="133" t="s">
        <v>189</v>
      </c>
      <c r="BK87" s="142">
        <f>BK88</f>
        <v>0</v>
      </c>
    </row>
    <row r="88" spans="2:65" s="1" customFormat="1" ht="16.5" customHeight="1">
      <c r="B88" s="145"/>
      <c r="C88" s="146" t="s">
        <v>85</v>
      </c>
      <c r="D88" s="146" t="s">
        <v>191</v>
      </c>
      <c r="E88" s="147" t="s">
        <v>2955</v>
      </c>
      <c r="F88" s="148" t="s">
        <v>2956</v>
      </c>
      <c r="G88" s="149" t="s">
        <v>739</v>
      </c>
      <c r="H88" s="169"/>
      <c r="I88" s="151"/>
      <c r="J88" s="152">
        <f>ROUND(I88*H88,2)</f>
        <v>0</v>
      </c>
      <c r="K88" s="148" t="s">
        <v>195</v>
      </c>
      <c r="L88" s="29"/>
      <c r="M88" s="153" t="s">
        <v>3</v>
      </c>
      <c r="N88" s="154" t="s">
        <v>44</v>
      </c>
      <c r="O88" s="49"/>
      <c r="P88" s="155">
        <f>O88*H88</f>
        <v>0</v>
      </c>
      <c r="Q88" s="155">
        <v>0</v>
      </c>
      <c r="R88" s="155">
        <f>Q88*H88</f>
        <v>0</v>
      </c>
      <c r="S88" s="155">
        <v>0</v>
      </c>
      <c r="T88" s="156">
        <f>S88*H88</f>
        <v>0</v>
      </c>
      <c r="AR88" s="157" t="s">
        <v>2951</v>
      </c>
      <c r="AT88" s="157" t="s">
        <v>191</v>
      </c>
      <c r="AU88" s="157" t="s">
        <v>85</v>
      </c>
      <c r="AY88" s="14" t="s">
        <v>189</v>
      </c>
      <c r="BE88" s="158">
        <f>IF(N88="základní",J88,0)</f>
        <v>0</v>
      </c>
      <c r="BF88" s="158">
        <f>IF(N88="snížená",J88,0)</f>
        <v>0</v>
      </c>
      <c r="BG88" s="158">
        <f>IF(N88="zákl. přenesená",J88,0)</f>
        <v>0</v>
      </c>
      <c r="BH88" s="158">
        <f>IF(N88="sníž. přenesená",J88,0)</f>
        <v>0</v>
      </c>
      <c r="BI88" s="158">
        <f>IF(N88="nulová",J88,0)</f>
        <v>0</v>
      </c>
      <c r="BJ88" s="14" t="s">
        <v>85</v>
      </c>
      <c r="BK88" s="158">
        <f>ROUND(I88*H88,2)</f>
        <v>0</v>
      </c>
      <c r="BL88" s="14" t="s">
        <v>2951</v>
      </c>
      <c r="BM88" s="157" t="s">
        <v>2957</v>
      </c>
    </row>
    <row r="89" spans="2:65" s="11" customFormat="1" ht="22.9" customHeight="1">
      <c r="B89" s="132"/>
      <c r="D89" s="133" t="s">
        <v>71</v>
      </c>
      <c r="E89" s="143" t="s">
        <v>2958</v>
      </c>
      <c r="F89" s="143" t="s">
        <v>2959</v>
      </c>
      <c r="I89" s="135"/>
      <c r="J89" s="144">
        <f>BK89</f>
        <v>0</v>
      </c>
      <c r="L89" s="132"/>
      <c r="M89" s="137"/>
      <c r="N89" s="138"/>
      <c r="O89" s="138"/>
      <c r="P89" s="139">
        <f>P90</f>
        <v>0</v>
      </c>
      <c r="Q89" s="138"/>
      <c r="R89" s="139">
        <f>R90</f>
        <v>0</v>
      </c>
      <c r="S89" s="138"/>
      <c r="T89" s="140">
        <f>T90</f>
        <v>0</v>
      </c>
      <c r="AR89" s="133" t="s">
        <v>208</v>
      </c>
      <c r="AT89" s="141" t="s">
        <v>71</v>
      </c>
      <c r="AU89" s="141" t="s">
        <v>79</v>
      </c>
      <c r="AY89" s="133" t="s">
        <v>189</v>
      </c>
      <c r="BK89" s="142">
        <f>BK90</f>
        <v>0</v>
      </c>
    </row>
    <row r="90" spans="2:65" s="1" customFormat="1" ht="16.5" customHeight="1">
      <c r="B90" s="145"/>
      <c r="C90" s="146" t="s">
        <v>201</v>
      </c>
      <c r="D90" s="146" t="s">
        <v>191</v>
      </c>
      <c r="E90" s="147" t="s">
        <v>2960</v>
      </c>
      <c r="F90" s="148" t="s">
        <v>2961</v>
      </c>
      <c r="G90" s="149" t="s">
        <v>739</v>
      </c>
      <c r="H90" s="169"/>
      <c r="I90" s="151"/>
      <c r="J90" s="152">
        <f>ROUND(I90*H90,2)</f>
        <v>0</v>
      </c>
      <c r="K90" s="148" t="s">
        <v>195</v>
      </c>
      <c r="L90" s="29"/>
      <c r="M90" s="170" t="s">
        <v>3</v>
      </c>
      <c r="N90" s="171" t="s">
        <v>44</v>
      </c>
      <c r="O90" s="172"/>
      <c r="P90" s="173">
        <f>O90*H90</f>
        <v>0</v>
      </c>
      <c r="Q90" s="173">
        <v>0</v>
      </c>
      <c r="R90" s="173">
        <f>Q90*H90</f>
        <v>0</v>
      </c>
      <c r="S90" s="173">
        <v>0</v>
      </c>
      <c r="T90" s="174">
        <f>S90*H90</f>
        <v>0</v>
      </c>
      <c r="AR90" s="157" t="s">
        <v>2951</v>
      </c>
      <c r="AT90" s="157" t="s">
        <v>191</v>
      </c>
      <c r="AU90" s="157" t="s">
        <v>85</v>
      </c>
      <c r="AY90" s="14" t="s">
        <v>189</v>
      </c>
      <c r="BE90" s="158">
        <f>IF(N90="základní",J90,0)</f>
        <v>0</v>
      </c>
      <c r="BF90" s="158">
        <f>IF(N90="snížená",J90,0)</f>
        <v>0</v>
      </c>
      <c r="BG90" s="158">
        <f>IF(N90="zákl. přenesená",J90,0)</f>
        <v>0</v>
      </c>
      <c r="BH90" s="158">
        <f>IF(N90="sníž. přenesená",J90,0)</f>
        <v>0</v>
      </c>
      <c r="BI90" s="158">
        <f>IF(N90="nulová",J90,0)</f>
        <v>0</v>
      </c>
      <c r="BJ90" s="14" t="s">
        <v>85</v>
      </c>
      <c r="BK90" s="158">
        <f>ROUND(I90*H90,2)</f>
        <v>0</v>
      </c>
      <c r="BL90" s="14" t="s">
        <v>2951</v>
      </c>
      <c r="BM90" s="157" t="s">
        <v>2962</v>
      </c>
    </row>
    <row r="91" spans="2:65" s="1" customFormat="1" ht="6.95" customHeight="1">
      <c r="B91" s="38"/>
      <c r="C91" s="39"/>
      <c r="D91" s="39"/>
      <c r="E91" s="39"/>
      <c r="F91" s="39"/>
      <c r="G91" s="39"/>
      <c r="H91" s="39"/>
      <c r="I91" s="106"/>
      <c r="J91" s="39"/>
      <c r="K91" s="39"/>
      <c r="L91" s="29"/>
    </row>
  </sheetData>
  <autoFilter ref="C82:K90" xr:uid="{00000000-0009-0000-0000-000011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218"/>
  <sheetViews>
    <sheetView showGridLines="0" topLeftCell="A60" zoomScale="110" zoomScaleNormal="110" workbookViewId="0"/>
  </sheetViews>
  <sheetFormatPr defaultRowHeight="11.25"/>
  <cols>
    <col min="1" max="1" width="8.33203125" style="177" customWidth="1"/>
    <col min="2" max="2" width="1.6640625" style="177" customWidth="1"/>
    <col min="3" max="4" width="5" style="177" customWidth="1"/>
    <col min="5" max="5" width="11.6640625" style="177" customWidth="1"/>
    <col min="6" max="6" width="9.1640625" style="177" customWidth="1"/>
    <col min="7" max="7" width="5" style="177" customWidth="1"/>
    <col min="8" max="8" width="77.83203125" style="177" customWidth="1"/>
    <col min="9" max="10" width="20" style="177" customWidth="1"/>
    <col min="11" max="11" width="1.6640625" style="177" customWidth="1"/>
  </cols>
  <sheetData>
    <row r="1" spans="2:11" ht="37.5" customHeight="1"/>
    <row r="2" spans="2:11" ht="7.5" customHeight="1">
      <c r="B2" s="178"/>
      <c r="C2" s="179"/>
      <c r="D2" s="179"/>
      <c r="E2" s="179"/>
      <c r="F2" s="179"/>
      <c r="G2" s="179"/>
      <c r="H2" s="179"/>
      <c r="I2" s="179"/>
      <c r="J2" s="179"/>
      <c r="K2" s="180"/>
    </row>
    <row r="3" spans="2:11" s="12" customFormat="1" ht="45" customHeight="1">
      <c r="B3" s="181"/>
      <c r="C3" s="305" t="s">
        <v>2963</v>
      </c>
      <c r="D3" s="305"/>
      <c r="E3" s="305"/>
      <c r="F3" s="305"/>
      <c r="G3" s="305"/>
      <c r="H3" s="305"/>
      <c r="I3" s="305"/>
      <c r="J3" s="305"/>
      <c r="K3" s="182"/>
    </row>
    <row r="4" spans="2:11" ht="25.5" customHeight="1">
      <c r="B4" s="183"/>
      <c r="C4" s="309" t="s">
        <v>2964</v>
      </c>
      <c r="D4" s="309"/>
      <c r="E4" s="309"/>
      <c r="F4" s="309"/>
      <c r="G4" s="309"/>
      <c r="H4" s="309"/>
      <c r="I4" s="309"/>
      <c r="J4" s="309"/>
      <c r="K4" s="184"/>
    </row>
    <row r="5" spans="2:11" ht="5.25" customHeight="1">
      <c r="B5" s="183"/>
      <c r="C5" s="185"/>
      <c r="D5" s="185"/>
      <c r="E5" s="185"/>
      <c r="F5" s="185"/>
      <c r="G5" s="185"/>
      <c r="H5" s="185"/>
      <c r="I5" s="185"/>
      <c r="J5" s="185"/>
      <c r="K5" s="184"/>
    </row>
    <row r="6" spans="2:11" ht="15" customHeight="1">
      <c r="B6" s="183"/>
      <c r="C6" s="307" t="s">
        <v>2965</v>
      </c>
      <c r="D6" s="307"/>
      <c r="E6" s="307"/>
      <c r="F6" s="307"/>
      <c r="G6" s="307"/>
      <c r="H6" s="307"/>
      <c r="I6" s="307"/>
      <c r="J6" s="307"/>
      <c r="K6" s="184"/>
    </row>
    <row r="7" spans="2:11" ht="15" customHeight="1">
      <c r="B7" s="187"/>
      <c r="C7" s="307" t="s">
        <v>2966</v>
      </c>
      <c r="D7" s="307"/>
      <c r="E7" s="307"/>
      <c r="F7" s="307"/>
      <c r="G7" s="307"/>
      <c r="H7" s="307"/>
      <c r="I7" s="307"/>
      <c r="J7" s="307"/>
      <c r="K7" s="184"/>
    </row>
    <row r="8" spans="2:11" ht="12.75" customHeight="1">
      <c r="B8" s="187"/>
      <c r="C8" s="186"/>
      <c r="D8" s="186"/>
      <c r="E8" s="186"/>
      <c r="F8" s="186"/>
      <c r="G8" s="186"/>
      <c r="H8" s="186"/>
      <c r="I8" s="186"/>
      <c r="J8" s="186"/>
      <c r="K8" s="184"/>
    </row>
    <row r="9" spans="2:11" ht="15" customHeight="1">
      <c r="B9" s="187"/>
      <c r="C9" s="307" t="s">
        <v>2967</v>
      </c>
      <c r="D9" s="307"/>
      <c r="E9" s="307"/>
      <c r="F9" s="307"/>
      <c r="G9" s="307"/>
      <c r="H9" s="307"/>
      <c r="I9" s="307"/>
      <c r="J9" s="307"/>
      <c r="K9" s="184"/>
    </row>
    <row r="10" spans="2:11" ht="15" customHeight="1">
      <c r="B10" s="187"/>
      <c r="C10" s="186"/>
      <c r="D10" s="307" t="s">
        <v>2968</v>
      </c>
      <c r="E10" s="307"/>
      <c r="F10" s="307"/>
      <c r="G10" s="307"/>
      <c r="H10" s="307"/>
      <c r="I10" s="307"/>
      <c r="J10" s="307"/>
      <c r="K10" s="184"/>
    </row>
    <row r="11" spans="2:11" ht="15" customHeight="1">
      <c r="B11" s="187"/>
      <c r="C11" s="188"/>
      <c r="D11" s="307" t="s">
        <v>2969</v>
      </c>
      <c r="E11" s="307"/>
      <c r="F11" s="307"/>
      <c r="G11" s="307"/>
      <c r="H11" s="307"/>
      <c r="I11" s="307"/>
      <c r="J11" s="307"/>
      <c r="K11" s="184"/>
    </row>
    <row r="12" spans="2:11" ht="15" customHeight="1">
      <c r="B12" s="187"/>
      <c r="C12" s="188"/>
      <c r="D12" s="186"/>
      <c r="E12" s="186"/>
      <c r="F12" s="186"/>
      <c r="G12" s="186"/>
      <c r="H12" s="186"/>
      <c r="I12" s="186"/>
      <c r="J12" s="186"/>
      <c r="K12" s="184"/>
    </row>
    <row r="13" spans="2:11" ht="15" customHeight="1">
      <c r="B13" s="187"/>
      <c r="C13" s="188"/>
      <c r="D13" s="189" t="s">
        <v>2970</v>
      </c>
      <c r="E13" s="186"/>
      <c r="F13" s="186"/>
      <c r="G13" s="186"/>
      <c r="H13" s="186"/>
      <c r="I13" s="186"/>
      <c r="J13" s="186"/>
      <c r="K13" s="184"/>
    </row>
    <row r="14" spans="2:11" ht="12.75" customHeight="1">
      <c r="B14" s="187"/>
      <c r="C14" s="188"/>
      <c r="D14" s="188"/>
      <c r="E14" s="188"/>
      <c r="F14" s="188"/>
      <c r="G14" s="188"/>
      <c r="H14" s="188"/>
      <c r="I14" s="188"/>
      <c r="J14" s="188"/>
      <c r="K14" s="184"/>
    </row>
    <row r="15" spans="2:11" ht="15" customHeight="1">
      <c r="B15" s="187"/>
      <c r="C15" s="188"/>
      <c r="D15" s="307" t="s">
        <v>2971</v>
      </c>
      <c r="E15" s="307"/>
      <c r="F15" s="307"/>
      <c r="G15" s="307"/>
      <c r="H15" s="307"/>
      <c r="I15" s="307"/>
      <c r="J15" s="307"/>
      <c r="K15" s="184"/>
    </row>
    <row r="16" spans="2:11" ht="15" customHeight="1">
      <c r="B16" s="187"/>
      <c r="C16" s="188"/>
      <c r="D16" s="307" t="s">
        <v>2972</v>
      </c>
      <c r="E16" s="307"/>
      <c r="F16" s="307"/>
      <c r="G16" s="307"/>
      <c r="H16" s="307"/>
      <c r="I16" s="307"/>
      <c r="J16" s="307"/>
      <c r="K16" s="184"/>
    </row>
    <row r="17" spans="2:11" ht="15" customHeight="1">
      <c r="B17" s="187"/>
      <c r="C17" s="188"/>
      <c r="D17" s="307" t="s">
        <v>2973</v>
      </c>
      <c r="E17" s="307"/>
      <c r="F17" s="307"/>
      <c r="G17" s="307"/>
      <c r="H17" s="307"/>
      <c r="I17" s="307"/>
      <c r="J17" s="307"/>
      <c r="K17" s="184"/>
    </row>
    <row r="18" spans="2:11" ht="15" customHeight="1">
      <c r="B18" s="187"/>
      <c r="C18" s="188"/>
      <c r="D18" s="188"/>
      <c r="E18" s="190" t="s">
        <v>78</v>
      </c>
      <c r="F18" s="307" t="s">
        <v>2974</v>
      </c>
      <c r="G18" s="307"/>
      <c r="H18" s="307"/>
      <c r="I18" s="307"/>
      <c r="J18" s="307"/>
      <c r="K18" s="184"/>
    </row>
    <row r="19" spans="2:11" ht="15" customHeight="1">
      <c r="B19" s="187"/>
      <c r="C19" s="188"/>
      <c r="D19" s="188"/>
      <c r="E19" s="190" t="s">
        <v>2975</v>
      </c>
      <c r="F19" s="307" t="s">
        <v>2976</v>
      </c>
      <c r="G19" s="307"/>
      <c r="H19" s="307"/>
      <c r="I19" s="307"/>
      <c r="J19" s="307"/>
      <c r="K19" s="184"/>
    </row>
    <row r="20" spans="2:11" ht="15" customHeight="1">
      <c r="B20" s="187"/>
      <c r="C20" s="188"/>
      <c r="D20" s="188"/>
      <c r="E20" s="190" t="s">
        <v>2977</v>
      </c>
      <c r="F20" s="307" t="s">
        <v>2978</v>
      </c>
      <c r="G20" s="307"/>
      <c r="H20" s="307"/>
      <c r="I20" s="307"/>
      <c r="J20" s="307"/>
      <c r="K20" s="184"/>
    </row>
    <row r="21" spans="2:11" ht="15" customHeight="1">
      <c r="B21" s="187"/>
      <c r="C21" s="188"/>
      <c r="D21" s="188"/>
      <c r="E21" s="190" t="s">
        <v>2979</v>
      </c>
      <c r="F21" s="307" t="s">
        <v>2980</v>
      </c>
      <c r="G21" s="307"/>
      <c r="H21" s="307"/>
      <c r="I21" s="307"/>
      <c r="J21" s="307"/>
      <c r="K21" s="184"/>
    </row>
    <row r="22" spans="2:11" ht="15" customHeight="1">
      <c r="B22" s="187"/>
      <c r="C22" s="188"/>
      <c r="D22" s="188"/>
      <c r="E22" s="190" t="s">
        <v>2981</v>
      </c>
      <c r="F22" s="307" t="s">
        <v>2982</v>
      </c>
      <c r="G22" s="307"/>
      <c r="H22" s="307"/>
      <c r="I22" s="307"/>
      <c r="J22" s="307"/>
      <c r="K22" s="184"/>
    </row>
    <row r="23" spans="2:11" ht="15" customHeight="1">
      <c r="B23" s="187"/>
      <c r="C23" s="188"/>
      <c r="D23" s="188"/>
      <c r="E23" s="190" t="s">
        <v>84</v>
      </c>
      <c r="F23" s="307" t="s">
        <v>2983</v>
      </c>
      <c r="G23" s="307"/>
      <c r="H23" s="307"/>
      <c r="I23" s="307"/>
      <c r="J23" s="307"/>
      <c r="K23" s="184"/>
    </row>
    <row r="24" spans="2:11" ht="12.75" customHeight="1">
      <c r="B24" s="187"/>
      <c r="C24" s="188"/>
      <c r="D24" s="188"/>
      <c r="E24" s="188"/>
      <c r="F24" s="188"/>
      <c r="G24" s="188"/>
      <c r="H24" s="188"/>
      <c r="I24" s="188"/>
      <c r="J24" s="188"/>
      <c r="K24" s="184"/>
    </row>
    <row r="25" spans="2:11" ht="15" customHeight="1">
      <c r="B25" s="187"/>
      <c r="C25" s="307" t="s">
        <v>2984</v>
      </c>
      <c r="D25" s="307"/>
      <c r="E25" s="307"/>
      <c r="F25" s="307"/>
      <c r="G25" s="307"/>
      <c r="H25" s="307"/>
      <c r="I25" s="307"/>
      <c r="J25" s="307"/>
      <c r="K25" s="184"/>
    </row>
    <row r="26" spans="2:11" ht="15" customHeight="1">
      <c r="B26" s="187"/>
      <c r="C26" s="307" t="s">
        <v>2985</v>
      </c>
      <c r="D26" s="307"/>
      <c r="E26" s="307"/>
      <c r="F26" s="307"/>
      <c r="G26" s="307"/>
      <c r="H26" s="307"/>
      <c r="I26" s="307"/>
      <c r="J26" s="307"/>
      <c r="K26" s="184"/>
    </row>
    <row r="27" spans="2:11" ht="15" customHeight="1">
      <c r="B27" s="187"/>
      <c r="C27" s="186"/>
      <c r="D27" s="307" t="s">
        <v>2986</v>
      </c>
      <c r="E27" s="307"/>
      <c r="F27" s="307"/>
      <c r="G27" s="307"/>
      <c r="H27" s="307"/>
      <c r="I27" s="307"/>
      <c r="J27" s="307"/>
      <c r="K27" s="184"/>
    </row>
    <row r="28" spans="2:11" ht="15" customHeight="1">
      <c r="B28" s="187"/>
      <c r="C28" s="188"/>
      <c r="D28" s="307" t="s">
        <v>2987</v>
      </c>
      <c r="E28" s="307"/>
      <c r="F28" s="307"/>
      <c r="G28" s="307"/>
      <c r="H28" s="307"/>
      <c r="I28" s="307"/>
      <c r="J28" s="307"/>
      <c r="K28" s="184"/>
    </row>
    <row r="29" spans="2:11" ht="12.75" customHeight="1">
      <c r="B29" s="187"/>
      <c r="C29" s="188"/>
      <c r="D29" s="188"/>
      <c r="E29" s="188"/>
      <c r="F29" s="188"/>
      <c r="G29" s="188"/>
      <c r="H29" s="188"/>
      <c r="I29" s="188"/>
      <c r="J29" s="188"/>
      <c r="K29" s="184"/>
    </row>
    <row r="30" spans="2:11" ht="15" customHeight="1">
      <c r="B30" s="187"/>
      <c r="C30" s="188"/>
      <c r="D30" s="307" t="s">
        <v>2988</v>
      </c>
      <c r="E30" s="307"/>
      <c r="F30" s="307"/>
      <c r="G30" s="307"/>
      <c r="H30" s="307"/>
      <c r="I30" s="307"/>
      <c r="J30" s="307"/>
      <c r="K30" s="184"/>
    </row>
    <row r="31" spans="2:11" ht="15" customHeight="1">
      <c r="B31" s="187"/>
      <c r="C31" s="188"/>
      <c r="D31" s="307" t="s">
        <v>2989</v>
      </c>
      <c r="E31" s="307"/>
      <c r="F31" s="307"/>
      <c r="G31" s="307"/>
      <c r="H31" s="307"/>
      <c r="I31" s="307"/>
      <c r="J31" s="307"/>
      <c r="K31" s="184"/>
    </row>
    <row r="32" spans="2:11" ht="12.75" customHeight="1">
      <c r="B32" s="187"/>
      <c r="C32" s="188"/>
      <c r="D32" s="188"/>
      <c r="E32" s="188"/>
      <c r="F32" s="188"/>
      <c r="G32" s="188"/>
      <c r="H32" s="188"/>
      <c r="I32" s="188"/>
      <c r="J32" s="188"/>
      <c r="K32" s="184"/>
    </row>
    <row r="33" spans="2:11" ht="15" customHeight="1">
      <c r="B33" s="187"/>
      <c r="C33" s="188"/>
      <c r="D33" s="307" t="s">
        <v>2990</v>
      </c>
      <c r="E33" s="307"/>
      <c r="F33" s="307"/>
      <c r="G33" s="307"/>
      <c r="H33" s="307"/>
      <c r="I33" s="307"/>
      <c r="J33" s="307"/>
      <c r="K33" s="184"/>
    </row>
    <row r="34" spans="2:11" ht="15" customHeight="1">
      <c r="B34" s="187"/>
      <c r="C34" s="188"/>
      <c r="D34" s="307" t="s">
        <v>2991</v>
      </c>
      <c r="E34" s="307"/>
      <c r="F34" s="307"/>
      <c r="G34" s="307"/>
      <c r="H34" s="307"/>
      <c r="I34" s="307"/>
      <c r="J34" s="307"/>
      <c r="K34" s="184"/>
    </row>
    <row r="35" spans="2:11" ht="15" customHeight="1">
      <c r="B35" s="187"/>
      <c r="C35" s="188"/>
      <c r="D35" s="307" t="s">
        <v>2992</v>
      </c>
      <c r="E35" s="307"/>
      <c r="F35" s="307"/>
      <c r="G35" s="307"/>
      <c r="H35" s="307"/>
      <c r="I35" s="307"/>
      <c r="J35" s="307"/>
      <c r="K35" s="184"/>
    </row>
    <row r="36" spans="2:11" ht="15" customHeight="1">
      <c r="B36" s="187"/>
      <c r="C36" s="188"/>
      <c r="D36" s="186"/>
      <c r="E36" s="189" t="s">
        <v>175</v>
      </c>
      <c r="F36" s="186"/>
      <c r="G36" s="307" t="s">
        <v>2993</v>
      </c>
      <c r="H36" s="307"/>
      <c r="I36" s="307"/>
      <c r="J36" s="307"/>
      <c r="K36" s="184"/>
    </row>
    <row r="37" spans="2:11" ht="30.75" customHeight="1">
      <c r="B37" s="187"/>
      <c r="C37" s="188"/>
      <c r="D37" s="186"/>
      <c r="E37" s="189" t="s">
        <v>2994</v>
      </c>
      <c r="F37" s="186"/>
      <c r="G37" s="307" t="s">
        <v>2995</v>
      </c>
      <c r="H37" s="307"/>
      <c r="I37" s="307"/>
      <c r="J37" s="307"/>
      <c r="K37" s="184"/>
    </row>
    <row r="38" spans="2:11" ht="15" customHeight="1">
      <c r="B38" s="187"/>
      <c r="C38" s="188"/>
      <c r="D38" s="186"/>
      <c r="E38" s="189" t="s">
        <v>53</v>
      </c>
      <c r="F38" s="186"/>
      <c r="G38" s="307" t="s">
        <v>2996</v>
      </c>
      <c r="H38" s="307"/>
      <c r="I38" s="307"/>
      <c r="J38" s="307"/>
      <c r="K38" s="184"/>
    </row>
    <row r="39" spans="2:11" ht="15" customHeight="1">
      <c r="B39" s="187"/>
      <c r="C39" s="188"/>
      <c r="D39" s="186"/>
      <c r="E39" s="189" t="s">
        <v>54</v>
      </c>
      <c r="F39" s="186"/>
      <c r="G39" s="307" t="s">
        <v>2997</v>
      </c>
      <c r="H39" s="307"/>
      <c r="I39" s="307"/>
      <c r="J39" s="307"/>
      <c r="K39" s="184"/>
    </row>
    <row r="40" spans="2:11" ht="15" customHeight="1">
      <c r="B40" s="187"/>
      <c r="C40" s="188"/>
      <c r="D40" s="186"/>
      <c r="E40" s="189" t="s">
        <v>176</v>
      </c>
      <c r="F40" s="186"/>
      <c r="G40" s="307" t="s">
        <v>2998</v>
      </c>
      <c r="H40" s="307"/>
      <c r="I40" s="307"/>
      <c r="J40" s="307"/>
      <c r="K40" s="184"/>
    </row>
    <row r="41" spans="2:11" ht="15" customHeight="1">
      <c r="B41" s="187"/>
      <c r="C41" s="188"/>
      <c r="D41" s="186"/>
      <c r="E41" s="189" t="s">
        <v>177</v>
      </c>
      <c r="F41" s="186"/>
      <c r="G41" s="307" t="s">
        <v>2999</v>
      </c>
      <c r="H41" s="307"/>
      <c r="I41" s="307"/>
      <c r="J41" s="307"/>
      <c r="K41" s="184"/>
    </row>
    <row r="42" spans="2:11" ht="15" customHeight="1">
      <c r="B42" s="187"/>
      <c r="C42" s="188"/>
      <c r="D42" s="186"/>
      <c r="E42" s="189" t="s">
        <v>3000</v>
      </c>
      <c r="F42" s="186"/>
      <c r="G42" s="307" t="s">
        <v>3001</v>
      </c>
      <c r="H42" s="307"/>
      <c r="I42" s="307"/>
      <c r="J42" s="307"/>
      <c r="K42" s="184"/>
    </row>
    <row r="43" spans="2:11" ht="15" customHeight="1">
      <c r="B43" s="187"/>
      <c r="C43" s="188"/>
      <c r="D43" s="186"/>
      <c r="E43" s="189"/>
      <c r="F43" s="186"/>
      <c r="G43" s="307" t="s">
        <v>3002</v>
      </c>
      <c r="H43" s="307"/>
      <c r="I43" s="307"/>
      <c r="J43" s="307"/>
      <c r="K43" s="184"/>
    </row>
    <row r="44" spans="2:11" ht="15" customHeight="1">
      <c r="B44" s="187"/>
      <c r="C44" s="188"/>
      <c r="D44" s="186"/>
      <c r="E44" s="189" t="s">
        <v>3003</v>
      </c>
      <c r="F44" s="186"/>
      <c r="G44" s="307" t="s">
        <v>3004</v>
      </c>
      <c r="H44" s="307"/>
      <c r="I44" s="307"/>
      <c r="J44" s="307"/>
      <c r="K44" s="184"/>
    </row>
    <row r="45" spans="2:11" ht="15" customHeight="1">
      <c r="B45" s="187"/>
      <c r="C45" s="188"/>
      <c r="D45" s="186"/>
      <c r="E45" s="189" t="s">
        <v>179</v>
      </c>
      <c r="F45" s="186"/>
      <c r="G45" s="307" t="s">
        <v>3005</v>
      </c>
      <c r="H45" s="307"/>
      <c r="I45" s="307"/>
      <c r="J45" s="307"/>
      <c r="K45" s="184"/>
    </row>
    <row r="46" spans="2:11" ht="12.75" customHeight="1">
      <c r="B46" s="187"/>
      <c r="C46" s="188"/>
      <c r="D46" s="186"/>
      <c r="E46" s="186"/>
      <c r="F46" s="186"/>
      <c r="G46" s="186"/>
      <c r="H46" s="186"/>
      <c r="I46" s="186"/>
      <c r="J46" s="186"/>
      <c r="K46" s="184"/>
    </row>
    <row r="47" spans="2:11" ht="15" customHeight="1">
      <c r="B47" s="187"/>
      <c r="C47" s="188"/>
      <c r="D47" s="307" t="s">
        <v>3006</v>
      </c>
      <c r="E47" s="307"/>
      <c r="F47" s="307"/>
      <c r="G47" s="307"/>
      <c r="H47" s="307"/>
      <c r="I47" s="307"/>
      <c r="J47" s="307"/>
      <c r="K47" s="184"/>
    </row>
    <row r="48" spans="2:11" ht="15" customHeight="1">
      <c r="B48" s="187"/>
      <c r="C48" s="188"/>
      <c r="D48" s="188"/>
      <c r="E48" s="307" t="s">
        <v>3007</v>
      </c>
      <c r="F48" s="307"/>
      <c r="G48" s="307"/>
      <c r="H48" s="307"/>
      <c r="I48" s="307"/>
      <c r="J48" s="307"/>
      <c r="K48" s="184"/>
    </row>
    <row r="49" spans="2:11" ht="15" customHeight="1">
      <c r="B49" s="187"/>
      <c r="C49" s="188"/>
      <c r="D49" s="188"/>
      <c r="E49" s="307" t="s">
        <v>3008</v>
      </c>
      <c r="F49" s="307"/>
      <c r="G49" s="307"/>
      <c r="H49" s="307"/>
      <c r="I49" s="307"/>
      <c r="J49" s="307"/>
      <c r="K49" s="184"/>
    </row>
    <row r="50" spans="2:11" ht="15" customHeight="1">
      <c r="B50" s="187"/>
      <c r="C50" s="188"/>
      <c r="D50" s="188"/>
      <c r="E50" s="307" t="s">
        <v>3009</v>
      </c>
      <c r="F50" s="307"/>
      <c r="G50" s="307"/>
      <c r="H50" s="307"/>
      <c r="I50" s="307"/>
      <c r="J50" s="307"/>
      <c r="K50" s="184"/>
    </row>
    <row r="51" spans="2:11" ht="15" customHeight="1">
      <c r="B51" s="187"/>
      <c r="C51" s="188"/>
      <c r="D51" s="307" t="s">
        <v>3010</v>
      </c>
      <c r="E51" s="307"/>
      <c r="F51" s="307"/>
      <c r="G51" s="307"/>
      <c r="H51" s="307"/>
      <c r="I51" s="307"/>
      <c r="J51" s="307"/>
      <c r="K51" s="184"/>
    </row>
    <row r="52" spans="2:11" ht="25.5" customHeight="1">
      <c r="B52" s="183"/>
      <c r="C52" s="309" t="s">
        <v>3011</v>
      </c>
      <c r="D52" s="309"/>
      <c r="E52" s="309"/>
      <c r="F52" s="309"/>
      <c r="G52" s="309"/>
      <c r="H52" s="309"/>
      <c r="I52" s="309"/>
      <c r="J52" s="309"/>
      <c r="K52" s="184"/>
    </row>
    <row r="53" spans="2:11" ht="5.25" customHeight="1">
      <c r="B53" s="183"/>
      <c r="C53" s="185"/>
      <c r="D53" s="185"/>
      <c r="E53" s="185"/>
      <c r="F53" s="185"/>
      <c r="G53" s="185"/>
      <c r="H53" s="185"/>
      <c r="I53" s="185"/>
      <c r="J53" s="185"/>
      <c r="K53" s="184"/>
    </row>
    <row r="54" spans="2:11" ht="15" customHeight="1">
      <c r="B54" s="183"/>
      <c r="C54" s="307" t="s">
        <v>3012</v>
      </c>
      <c r="D54" s="307"/>
      <c r="E54" s="307"/>
      <c r="F54" s="307"/>
      <c r="G54" s="307"/>
      <c r="H54" s="307"/>
      <c r="I54" s="307"/>
      <c r="J54" s="307"/>
      <c r="K54" s="184"/>
    </row>
    <row r="55" spans="2:11" ht="15" customHeight="1">
      <c r="B55" s="183"/>
      <c r="C55" s="307" t="s">
        <v>3013</v>
      </c>
      <c r="D55" s="307"/>
      <c r="E55" s="307"/>
      <c r="F55" s="307"/>
      <c r="G55" s="307"/>
      <c r="H55" s="307"/>
      <c r="I55" s="307"/>
      <c r="J55" s="307"/>
      <c r="K55" s="184"/>
    </row>
    <row r="56" spans="2:11" ht="12.75" customHeight="1">
      <c r="B56" s="183"/>
      <c r="C56" s="186"/>
      <c r="D56" s="186"/>
      <c r="E56" s="186"/>
      <c r="F56" s="186"/>
      <c r="G56" s="186"/>
      <c r="H56" s="186"/>
      <c r="I56" s="186"/>
      <c r="J56" s="186"/>
      <c r="K56" s="184"/>
    </row>
    <row r="57" spans="2:11" ht="15" customHeight="1">
      <c r="B57" s="183"/>
      <c r="C57" s="307" t="s">
        <v>3014</v>
      </c>
      <c r="D57" s="307"/>
      <c r="E57" s="307"/>
      <c r="F57" s="307"/>
      <c r="G57" s="307"/>
      <c r="H57" s="307"/>
      <c r="I57" s="307"/>
      <c r="J57" s="307"/>
      <c r="K57" s="184"/>
    </row>
    <row r="58" spans="2:11" ht="15" customHeight="1">
      <c r="B58" s="183"/>
      <c r="C58" s="188"/>
      <c r="D58" s="307" t="s">
        <v>3015</v>
      </c>
      <c r="E58" s="307"/>
      <c r="F58" s="307"/>
      <c r="G58" s="307"/>
      <c r="H58" s="307"/>
      <c r="I58" s="307"/>
      <c r="J58" s="307"/>
      <c r="K58" s="184"/>
    </row>
    <row r="59" spans="2:11" ht="15" customHeight="1">
      <c r="B59" s="183"/>
      <c r="C59" s="188"/>
      <c r="D59" s="307" t="s">
        <v>3016</v>
      </c>
      <c r="E59" s="307"/>
      <c r="F59" s="307"/>
      <c r="G59" s="307"/>
      <c r="H59" s="307"/>
      <c r="I59" s="307"/>
      <c r="J59" s="307"/>
      <c r="K59" s="184"/>
    </row>
    <row r="60" spans="2:11" ht="15" customHeight="1">
      <c r="B60" s="183"/>
      <c r="C60" s="188"/>
      <c r="D60" s="307" t="s">
        <v>3017</v>
      </c>
      <c r="E60" s="307"/>
      <c r="F60" s="307"/>
      <c r="G60" s="307"/>
      <c r="H60" s="307"/>
      <c r="I60" s="307"/>
      <c r="J60" s="307"/>
      <c r="K60" s="184"/>
    </row>
    <row r="61" spans="2:11" ht="15" customHeight="1">
      <c r="B61" s="183"/>
      <c r="C61" s="188"/>
      <c r="D61" s="307" t="s">
        <v>3018</v>
      </c>
      <c r="E61" s="307"/>
      <c r="F61" s="307"/>
      <c r="G61" s="307"/>
      <c r="H61" s="307"/>
      <c r="I61" s="307"/>
      <c r="J61" s="307"/>
      <c r="K61" s="184"/>
    </row>
    <row r="62" spans="2:11" ht="15" customHeight="1">
      <c r="B62" s="183"/>
      <c r="C62" s="188"/>
      <c r="D62" s="308" t="s">
        <v>3019</v>
      </c>
      <c r="E62" s="308"/>
      <c r="F62" s="308"/>
      <c r="G62" s="308"/>
      <c r="H62" s="308"/>
      <c r="I62" s="308"/>
      <c r="J62" s="308"/>
      <c r="K62" s="184"/>
    </row>
    <row r="63" spans="2:11" ht="15" customHeight="1">
      <c r="B63" s="183"/>
      <c r="C63" s="188"/>
      <c r="D63" s="307" t="s">
        <v>3020</v>
      </c>
      <c r="E63" s="307"/>
      <c r="F63" s="307"/>
      <c r="G63" s="307"/>
      <c r="H63" s="307"/>
      <c r="I63" s="307"/>
      <c r="J63" s="307"/>
      <c r="K63" s="184"/>
    </row>
    <row r="64" spans="2:11" ht="12.75" customHeight="1">
      <c r="B64" s="183"/>
      <c r="C64" s="188"/>
      <c r="D64" s="188"/>
      <c r="E64" s="191"/>
      <c r="F64" s="188"/>
      <c r="G64" s="188"/>
      <c r="H64" s="188"/>
      <c r="I64" s="188"/>
      <c r="J64" s="188"/>
      <c r="K64" s="184"/>
    </row>
    <row r="65" spans="2:11" ht="15" customHeight="1">
      <c r="B65" s="183"/>
      <c r="C65" s="188"/>
      <c r="D65" s="307" t="s">
        <v>3021</v>
      </c>
      <c r="E65" s="307"/>
      <c r="F65" s="307"/>
      <c r="G65" s="307"/>
      <c r="H65" s="307"/>
      <c r="I65" s="307"/>
      <c r="J65" s="307"/>
      <c r="K65" s="184"/>
    </row>
    <row r="66" spans="2:11" ht="15" customHeight="1">
      <c r="B66" s="183"/>
      <c r="C66" s="188"/>
      <c r="D66" s="308" t="s">
        <v>3022</v>
      </c>
      <c r="E66" s="308"/>
      <c r="F66" s="308"/>
      <c r="G66" s="308"/>
      <c r="H66" s="308"/>
      <c r="I66" s="308"/>
      <c r="J66" s="308"/>
      <c r="K66" s="184"/>
    </row>
    <row r="67" spans="2:11" ht="15" customHeight="1">
      <c r="B67" s="183"/>
      <c r="C67" s="188"/>
      <c r="D67" s="307" t="s">
        <v>3023</v>
      </c>
      <c r="E67" s="307"/>
      <c r="F67" s="307"/>
      <c r="G67" s="307"/>
      <c r="H67" s="307"/>
      <c r="I67" s="307"/>
      <c r="J67" s="307"/>
      <c r="K67" s="184"/>
    </row>
    <row r="68" spans="2:11" ht="15" customHeight="1">
      <c r="B68" s="183"/>
      <c r="C68" s="188"/>
      <c r="D68" s="307" t="s">
        <v>3024</v>
      </c>
      <c r="E68" s="307"/>
      <c r="F68" s="307"/>
      <c r="G68" s="307"/>
      <c r="H68" s="307"/>
      <c r="I68" s="307"/>
      <c r="J68" s="307"/>
      <c r="K68" s="184"/>
    </row>
    <row r="69" spans="2:11" ht="15" customHeight="1">
      <c r="B69" s="183"/>
      <c r="C69" s="188"/>
      <c r="D69" s="307" t="s">
        <v>3025</v>
      </c>
      <c r="E69" s="307"/>
      <c r="F69" s="307"/>
      <c r="G69" s="307"/>
      <c r="H69" s="307"/>
      <c r="I69" s="307"/>
      <c r="J69" s="307"/>
      <c r="K69" s="184"/>
    </row>
    <row r="70" spans="2:11" ht="15" customHeight="1">
      <c r="B70" s="183"/>
      <c r="C70" s="188"/>
      <c r="D70" s="307" t="s">
        <v>3026</v>
      </c>
      <c r="E70" s="307"/>
      <c r="F70" s="307"/>
      <c r="G70" s="307"/>
      <c r="H70" s="307"/>
      <c r="I70" s="307"/>
      <c r="J70" s="307"/>
      <c r="K70" s="184"/>
    </row>
    <row r="71" spans="2:11" ht="12.75" customHeight="1">
      <c r="B71" s="192"/>
      <c r="C71" s="193"/>
      <c r="D71" s="193"/>
      <c r="E71" s="193"/>
      <c r="F71" s="193"/>
      <c r="G71" s="193"/>
      <c r="H71" s="193"/>
      <c r="I71" s="193"/>
      <c r="J71" s="193"/>
      <c r="K71" s="194"/>
    </row>
    <row r="72" spans="2:11" ht="18.75" customHeight="1">
      <c r="B72" s="195"/>
      <c r="C72" s="195"/>
      <c r="D72" s="195"/>
      <c r="E72" s="195"/>
      <c r="F72" s="195"/>
      <c r="G72" s="195"/>
      <c r="H72" s="195"/>
      <c r="I72" s="195"/>
      <c r="J72" s="195"/>
      <c r="K72" s="196"/>
    </row>
    <row r="73" spans="2:11" ht="18.75" customHeight="1">
      <c r="B73" s="196"/>
      <c r="C73" s="196"/>
      <c r="D73" s="196"/>
      <c r="E73" s="196"/>
      <c r="F73" s="196"/>
      <c r="G73" s="196"/>
      <c r="H73" s="196"/>
      <c r="I73" s="196"/>
      <c r="J73" s="196"/>
      <c r="K73" s="196"/>
    </row>
    <row r="74" spans="2:11" ht="7.5" customHeight="1">
      <c r="B74" s="197"/>
      <c r="C74" s="198"/>
      <c r="D74" s="198"/>
      <c r="E74" s="198"/>
      <c r="F74" s="198"/>
      <c r="G74" s="198"/>
      <c r="H74" s="198"/>
      <c r="I74" s="198"/>
      <c r="J74" s="198"/>
      <c r="K74" s="199"/>
    </row>
    <row r="75" spans="2:11" ht="45" customHeight="1">
      <c r="B75" s="200"/>
      <c r="C75" s="306" t="s">
        <v>3027</v>
      </c>
      <c r="D75" s="306"/>
      <c r="E75" s="306"/>
      <c r="F75" s="306"/>
      <c r="G75" s="306"/>
      <c r="H75" s="306"/>
      <c r="I75" s="306"/>
      <c r="J75" s="306"/>
      <c r="K75" s="201"/>
    </row>
    <row r="76" spans="2:11" ht="17.25" customHeight="1">
      <c r="B76" s="200"/>
      <c r="C76" s="202" t="s">
        <v>3028</v>
      </c>
      <c r="D76" s="202"/>
      <c r="E76" s="202"/>
      <c r="F76" s="202" t="s">
        <v>3029</v>
      </c>
      <c r="G76" s="203"/>
      <c r="H76" s="202" t="s">
        <v>54</v>
      </c>
      <c r="I76" s="202" t="s">
        <v>57</v>
      </c>
      <c r="J76" s="202" t="s">
        <v>3030</v>
      </c>
      <c r="K76" s="201"/>
    </row>
    <row r="77" spans="2:11" ht="17.25" customHeight="1">
      <c r="B77" s="200"/>
      <c r="C77" s="204" t="s">
        <v>3031</v>
      </c>
      <c r="D77" s="204"/>
      <c r="E77" s="204"/>
      <c r="F77" s="205" t="s">
        <v>3032</v>
      </c>
      <c r="G77" s="206"/>
      <c r="H77" s="204"/>
      <c r="I77" s="204"/>
      <c r="J77" s="204" t="s">
        <v>3033</v>
      </c>
      <c r="K77" s="201"/>
    </row>
    <row r="78" spans="2:11" ht="5.25" customHeight="1">
      <c r="B78" s="200"/>
      <c r="C78" s="207"/>
      <c r="D78" s="207"/>
      <c r="E78" s="207"/>
      <c r="F78" s="207"/>
      <c r="G78" s="208"/>
      <c r="H78" s="207"/>
      <c r="I78" s="207"/>
      <c r="J78" s="207"/>
      <c r="K78" s="201"/>
    </row>
    <row r="79" spans="2:11" ht="15" customHeight="1">
      <c r="B79" s="200"/>
      <c r="C79" s="189" t="s">
        <v>53</v>
      </c>
      <c r="D79" s="207"/>
      <c r="E79" s="207"/>
      <c r="F79" s="209" t="s">
        <v>3034</v>
      </c>
      <c r="G79" s="208"/>
      <c r="H79" s="189" t="s">
        <v>3035</v>
      </c>
      <c r="I79" s="189" t="s">
        <v>3036</v>
      </c>
      <c r="J79" s="189">
        <v>20</v>
      </c>
      <c r="K79" s="201"/>
    </row>
    <row r="80" spans="2:11" ht="15" customHeight="1">
      <c r="B80" s="200"/>
      <c r="C80" s="189" t="s">
        <v>3037</v>
      </c>
      <c r="D80" s="189"/>
      <c r="E80" s="189"/>
      <c r="F80" s="209" t="s">
        <v>3034</v>
      </c>
      <c r="G80" s="208"/>
      <c r="H80" s="189" t="s">
        <v>3038</v>
      </c>
      <c r="I80" s="189" t="s">
        <v>3036</v>
      </c>
      <c r="J80" s="189">
        <v>120</v>
      </c>
      <c r="K80" s="201"/>
    </row>
    <row r="81" spans="2:11" ht="15" customHeight="1">
      <c r="B81" s="210"/>
      <c r="C81" s="189" t="s">
        <v>3039</v>
      </c>
      <c r="D81" s="189"/>
      <c r="E81" s="189"/>
      <c r="F81" s="209" t="s">
        <v>3040</v>
      </c>
      <c r="G81" s="208"/>
      <c r="H81" s="189" t="s">
        <v>3041</v>
      </c>
      <c r="I81" s="189" t="s">
        <v>3036</v>
      </c>
      <c r="J81" s="189">
        <v>50</v>
      </c>
      <c r="K81" s="201"/>
    </row>
    <row r="82" spans="2:11" ht="15" customHeight="1">
      <c r="B82" s="210"/>
      <c r="C82" s="189" t="s">
        <v>3042</v>
      </c>
      <c r="D82" s="189"/>
      <c r="E82" s="189"/>
      <c r="F82" s="209" t="s">
        <v>3034</v>
      </c>
      <c r="G82" s="208"/>
      <c r="H82" s="189" t="s">
        <v>3043</v>
      </c>
      <c r="I82" s="189" t="s">
        <v>3044</v>
      </c>
      <c r="J82" s="189"/>
      <c r="K82" s="201"/>
    </row>
    <row r="83" spans="2:11" ht="15" customHeight="1">
      <c r="B83" s="210"/>
      <c r="C83" s="211" t="s">
        <v>3045</v>
      </c>
      <c r="D83" s="211"/>
      <c r="E83" s="211"/>
      <c r="F83" s="212" t="s">
        <v>3040</v>
      </c>
      <c r="G83" s="211"/>
      <c r="H83" s="211" t="s">
        <v>3046</v>
      </c>
      <c r="I83" s="211" t="s">
        <v>3036</v>
      </c>
      <c r="J83" s="211">
        <v>15</v>
      </c>
      <c r="K83" s="201"/>
    </row>
    <row r="84" spans="2:11" ht="15" customHeight="1">
      <c r="B84" s="210"/>
      <c r="C84" s="211" t="s">
        <v>3047</v>
      </c>
      <c r="D84" s="211"/>
      <c r="E84" s="211"/>
      <c r="F84" s="212" t="s">
        <v>3040</v>
      </c>
      <c r="G84" s="211"/>
      <c r="H84" s="211" t="s">
        <v>3048</v>
      </c>
      <c r="I84" s="211" t="s">
        <v>3036</v>
      </c>
      <c r="J84" s="211">
        <v>15</v>
      </c>
      <c r="K84" s="201"/>
    </row>
    <row r="85" spans="2:11" ht="15" customHeight="1">
      <c r="B85" s="210"/>
      <c r="C85" s="211" t="s">
        <v>3049</v>
      </c>
      <c r="D85" s="211"/>
      <c r="E85" s="211"/>
      <c r="F85" s="212" t="s">
        <v>3040</v>
      </c>
      <c r="G85" s="211"/>
      <c r="H85" s="211" t="s">
        <v>3050</v>
      </c>
      <c r="I85" s="211" t="s">
        <v>3036</v>
      </c>
      <c r="J85" s="211">
        <v>20</v>
      </c>
      <c r="K85" s="201"/>
    </row>
    <row r="86" spans="2:11" ht="15" customHeight="1">
      <c r="B86" s="210"/>
      <c r="C86" s="211" t="s">
        <v>3051</v>
      </c>
      <c r="D86" s="211"/>
      <c r="E86" s="211"/>
      <c r="F86" s="212" t="s">
        <v>3040</v>
      </c>
      <c r="G86" s="211"/>
      <c r="H86" s="211" t="s">
        <v>3052</v>
      </c>
      <c r="I86" s="211" t="s">
        <v>3036</v>
      </c>
      <c r="J86" s="211">
        <v>20</v>
      </c>
      <c r="K86" s="201"/>
    </row>
    <row r="87" spans="2:11" ht="15" customHeight="1">
      <c r="B87" s="210"/>
      <c r="C87" s="189" t="s">
        <v>3053</v>
      </c>
      <c r="D87" s="189"/>
      <c r="E87" s="189"/>
      <c r="F87" s="209" t="s">
        <v>3040</v>
      </c>
      <c r="G87" s="208"/>
      <c r="H87" s="189" t="s">
        <v>3054</v>
      </c>
      <c r="I87" s="189" t="s">
        <v>3036</v>
      </c>
      <c r="J87" s="189">
        <v>50</v>
      </c>
      <c r="K87" s="201"/>
    </row>
    <row r="88" spans="2:11" ht="15" customHeight="1">
      <c r="B88" s="210"/>
      <c r="C88" s="189" t="s">
        <v>3055</v>
      </c>
      <c r="D88" s="189"/>
      <c r="E88" s="189"/>
      <c r="F88" s="209" t="s">
        <v>3040</v>
      </c>
      <c r="G88" s="208"/>
      <c r="H88" s="189" t="s">
        <v>3056</v>
      </c>
      <c r="I88" s="189" t="s">
        <v>3036</v>
      </c>
      <c r="J88" s="189">
        <v>20</v>
      </c>
      <c r="K88" s="201"/>
    </row>
    <row r="89" spans="2:11" ht="15" customHeight="1">
      <c r="B89" s="210"/>
      <c r="C89" s="189" t="s">
        <v>3057</v>
      </c>
      <c r="D89" s="189"/>
      <c r="E89" s="189"/>
      <c r="F89" s="209" t="s">
        <v>3040</v>
      </c>
      <c r="G89" s="208"/>
      <c r="H89" s="189" t="s">
        <v>3058</v>
      </c>
      <c r="I89" s="189" t="s">
        <v>3036</v>
      </c>
      <c r="J89" s="189">
        <v>20</v>
      </c>
      <c r="K89" s="201"/>
    </row>
    <row r="90" spans="2:11" ht="15" customHeight="1">
      <c r="B90" s="210"/>
      <c r="C90" s="189" t="s">
        <v>3059</v>
      </c>
      <c r="D90" s="189"/>
      <c r="E90" s="189"/>
      <c r="F90" s="209" t="s">
        <v>3040</v>
      </c>
      <c r="G90" s="208"/>
      <c r="H90" s="189" t="s">
        <v>3060</v>
      </c>
      <c r="I90" s="189" t="s">
        <v>3036</v>
      </c>
      <c r="J90" s="189">
        <v>50</v>
      </c>
      <c r="K90" s="201"/>
    </row>
    <row r="91" spans="2:11" ht="15" customHeight="1">
      <c r="B91" s="210"/>
      <c r="C91" s="189" t="s">
        <v>3061</v>
      </c>
      <c r="D91" s="189"/>
      <c r="E91" s="189"/>
      <c r="F91" s="209" t="s">
        <v>3040</v>
      </c>
      <c r="G91" s="208"/>
      <c r="H91" s="189" t="s">
        <v>3061</v>
      </c>
      <c r="I91" s="189" t="s">
        <v>3036</v>
      </c>
      <c r="J91" s="189">
        <v>50</v>
      </c>
      <c r="K91" s="201"/>
    </row>
    <row r="92" spans="2:11" ht="15" customHeight="1">
      <c r="B92" s="210"/>
      <c r="C92" s="189" t="s">
        <v>3062</v>
      </c>
      <c r="D92" s="189"/>
      <c r="E92" s="189"/>
      <c r="F92" s="209" t="s">
        <v>3040</v>
      </c>
      <c r="G92" s="208"/>
      <c r="H92" s="189" t="s">
        <v>3063</v>
      </c>
      <c r="I92" s="189" t="s">
        <v>3036</v>
      </c>
      <c r="J92" s="189">
        <v>255</v>
      </c>
      <c r="K92" s="201"/>
    </row>
    <row r="93" spans="2:11" ht="15" customHeight="1">
      <c r="B93" s="210"/>
      <c r="C93" s="189" t="s">
        <v>3064</v>
      </c>
      <c r="D93" s="189"/>
      <c r="E93" s="189"/>
      <c r="F93" s="209" t="s">
        <v>3034</v>
      </c>
      <c r="G93" s="208"/>
      <c r="H93" s="189" t="s">
        <v>3065</v>
      </c>
      <c r="I93" s="189" t="s">
        <v>3066</v>
      </c>
      <c r="J93" s="189"/>
      <c r="K93" s="201"/>
    </row>
    <row r="94" spans="2:11" ht="15" customHeight="1">
      <c r="B94" s="210"/>
      <c r="C94" s="189" t="s">
        <v>3067</v>
      </c>
      <c r="D94" s="189"/>
      <c r="E94" s="189"/>
      <c r="F94" s="209" t="s">
        <v>3034</v>
      </c>
      <c r="G94" s="208"/>
      <c r="H94" s="189" t="s">
        <v>3068</v>
      </c>
      <c r="I94" s="189" t="s">
        <v>3069</v>
      </c>
      <c r="J94" s="189"/>
      <c r="K94" s="201"/>
    </row>
    <row r="95" spans="2:11" ht="15" customHeight="1">
      <c r="B95" s="210"/>
      <c r="C95" s="189" t="s">
        <v>3070</v>
      </c>
      <c r="D95" s="189"/>
      <c r="E95" s="189"/>
      <c r="F95" s="209" t="s">
        <v>3034</v>
      </c>
      <c r="G95" s="208"/>
      <c r="H95" s="189" t="s">
        <v>3070</v>
      </c>
      <c r="I95" s="189" t="s">
        <v>3069</v>
      </c>
      <c r="J95" s="189"/>
      <c r="K95" s="201"/>
    </row>
    <row r="96" spans="2:11" ht="15" customHeight="1">
      <c r="B96" s="210"/>
      <c r="C96" s="189" t="s">
        <v>38</v>
      </c>
      <c r="D96" s="189"/>
      <c r="E96" s="189"/>
      <c r="F96" s="209" t="s">
        <v>3034</v>
      </c>
      <c r="G96" s="208"/>
      <c r="H96" s="189" t="s">
        <v>3071</v>
      </c>
      <c r="I96" s="189" t="s">
        <v>3069</v>
      </c>
      <c r="J96" s="189"/>
      <c r="K96" s="201"/>
    </row>
    <row r="97" spans="2:11" ht="15" customHeight="1">
      <c r="B97" s="210"/>
      <c r="C97" s="189" t="s">
        <v>48</v>
      </c>
      <c r="D97" s="189"/>
      <c r="E97" s="189"/>
      <c r="F97" s="209" t="s">
        <v>3034</v>
      </c>
      <c r="G97" s="208"/>
      <c r="H97" s="189" t="s">
        <v>3072</v>
      </c>
      <c r="I97" s="189" t="s">
        <v>3069</v>
      </c>
      <c r="J97" s="189"/>
      <c r="K97" s="201"/>
    </row>
    <row r="98" spans="2:11" ht="15" customHeight="1">
      <c r="B98" s="213"/>
      <c r="C98" s="214"/>
      <c r="D98" s="214"/>
      <c r="E98" s="214"/>
      <c r="F98" s="214"/>
      <c r="G98" s="214"/>
      <c r="H98" s="214"/>
      <c r="I98" s="214"/>
      <c r="J98" s="214"/>
      <c r="K98" s="215"/>
    </row>
    <row r="99" spans="2:11" ht="18.75" customHeight="1">
      <c r="B99" s="216"/>
      <c r="C99" s="217"/>
      <c r="D99" s="217"/>
      <c r="E99" s="217"/>
      <c r="F99" s="217"/>
      <c r="G99" s="217"/>
      <c r="H99" s="217"/>
      <c r="I99" s="217"/>
      <c r="J99" s="217"/>
      <c r="K99" s="216"/>
    </row>
    <row r="100" spans="2:11" ht="18.75" customHeight="1"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</row>
    <row r="101" spans="2:11" ht="7.5" customHeight="1">
      <c r="B101" s="197"/>
      <c r="C101" s="198"/>
      <c r="D101" s="198"/>
      <c r="E101" s="198"/>
      <c r="F101" s="198"/>
      <c r="G101" s="198"/>
      <c r="H101" s="198"/>
      <c r="I101" s="198"/>
      <c r="J101" s="198"/>
      <c r="K101" s="199"/>
    </row>
    <row r="102" spans="2:11" ht="45" customHeight="1">
      <c r="B102" s="200"/>
      <c r="C102" s="306" t="s">
        <v>3073</v>
      </c>
      <c r="D102" s="306"/>
      <c r="E102" s="306"/>
      <c r="F102" s="306"/>
      <c r="G102" s="306"/>
      <c r="H102" s="306"/>
      <c r="I102" s="306"/>
      <c r="J102" s="306"/>
      <c r="K102" s="201"/>
    </row>
    <row r="103" spans="2:11" ht="17.25" customHeight="1">
      <c r="B103" s="200"/>
      <c r="C103" s="202" t="s">
        <v>3028</v>
      </c>
      <c r="D103" s="202"/>
      <c r="E103" s="202"/>
      <c r="F103" s="202" t="s">
        <v>3029</v>
      </c>
      <c r="G103" s="203"/>
      <c r="H103" s="202" t="s">
        <v>54</v>
      </c>
      <c r="I103" s="202" t="s">
        <v>57</v>
      </c>
      <c r="J103" s="202" t="s">
        <v>3030</v>
      </c>
      <c r="K103" s="201"/>
    </row>
    <row r="104" spans="2:11" ht="17.25" customHeight="1">
      <c r="B104" s="200"/>
      <c r="C104" s="204" t="s">
        <v>3031</v>
      </c>
      <c r="D104" s="204"/>
      <c r="E104" s="204"/>
      <c r="F104" s="205" t="s">
        <v>3032</v>
      </c>
      <c r="G104" s="206"/>
      <c r="H104" s="204"/>
      <c r="I104" s="204"/>
      <c r="J104" s="204" t="s">
        <v>3033</v>
      </c>
      <c r="K104" s="201"/>
    </row>
    <row r="105" spans="2:11" ht="5.25" customHeight="1">
      <c r="B105" s="200"/>
      <c r="C105" s="202"/>
      <c r="D105" s="202"/>
      <c r="E105" s="202"/>
      <c r="F105" s="202"/>
      <c r="G105" s="218"/>
      <c r="H105" s="202"/>
      <c r="I105" s="202"/>
      <c r="J105" s="202"/>
      <c r="K105" s="201"/>
    </row>
    <row r="106" spans="2:11" ht="15" customHeight="1">
      <c r="B106" s="200"/>
      <c r="C106" s="189" t="s">
        <v>53</v>
      </c>
      <c r="D106" s="207"/>
      <c r="E106" s="207"/>
      <c r="F106" s="209" t="s">
        <v>3034</v>
      </c>
      <c r="G106" s="218"/>
      <c r="H106" s="189" t="s">
        <v>3074</v>
      </c>
      <c r="I106" s="189" t="s">
        <v>3036</v>
      </c>
      <c r="J106" s="189">
        <v>20</v>
      </c>
      <c r="K106" s="201"/>
    </row>
    <row r="107" spans="2:11" ht="15" customHeight="1">
      <c r="B107" s="200"/>
      <c r="C107" s="189" t="s">
        <v>3037</v>
      </c>
      <c r="D107" s="189"/>
      <c r="E107" s="189"/>
      <c r="F107" s="209" t="s">
        <v>3034</v>
      </c>
      <c r="G107" s="189"/>
      <c r="H107" s="189" t="s">
        <v>3074</v>
      </c>
      <c r="I107" s="189" t="s">
        <v>3036</v>
      </c>
      <c r="J107" s="189">
        <v>120</v>
      </c>
      <c r="K107" s="201"/>
    </row>
    <row r="108" spans="2:11" ht="15" customHeight="1">
      <c r="B108" s="210"/>
      <c r="C108" s="189" t="s">
        <v>3039</v>
      </c>
      <c r="D108" s="189"/>
      <c r="E108" s="189"/>
      <c r="F108" s="209" t="s">
        <v>3040</v>
      </c>
      <c r="G108" s="189"/>
      <c r="H108" s="189" t="s">
        <v>3074</v>
      </c>
      <c r="I108" s="189" t="s">
        <v>3036</v>
      </c>
      <c r="J108" s="189">
        <v>50</v>
      </c>
      <c r="K108" s="201"/>
    </row>
    <row r="109" spans="2:11" ht="15" customHeight="1">
      <c r="B109" s="210"/>
      <c r="C109" s="189" t="s">
        <v>3042</v>
      </c>
      <c r="D109" s="189"/>
      <c r="E109" s="189"/>
      <c r="F109" s="209" t="s">
        <v>3034</v>
      </c>
      <c r="G109" s="189"/>
      <c r="H109" s="189" t="s">
        <v>3074</v>
      </c>
      <c r="I109" s="189" t="s">
        <v>3044</v>
      </c>
      <c r="J109" s="189"/>
      <c r="K109" s="201"/>
    </row>
    <row r="110" spans="2:11" ht="15" customHeight="1">
      <c r="B110" s="210"/>
      <c r="C110" s="189" t="s">
        <v>3053</v>
      </c>
      <c r="D110" s="189"/>
      <c r="E110" s="189"/>
      <c r="F110" s="209" t="s">
        <v>3040</v>
      </c>
      <c r="G110" s="189"/>
      <c r="H110" s="189" t="s">
        <v>3074</v>
      </c>
      <c r="I110" s="189" t="s">
        <v>3036</v>
      </c>
      <c r="J110" s="189">
        <v>50</v>
      </c>
      <c r="K110" s="201"/>
    </row>
    <row r="111" spans="2:11" ht="15" customHeight="1">
      <c r="B111" s="210"/>
      <c r="C111" s="189" t="s">
        <v>3061</v>
      </c>
      <c r="D111" s="189"/>
      <c r="E111" s="189"/>
      <c r="F111" s="209" t="s">
        <v>3040</v>
      </c>
      <c r="G111" s="189"/>
      <c r="H111" s="189" t="s">
        <v>3074</v>
      </c>
      <c r="I111" s="189" t="s">
        <v>3036</v>
      </c>
      <c r="J111" s="189">
        <v>50</v>
      </c>
      <c r="K111" s="201"/>
    </row>
    <row r="112" spans="2:11" ht="15" customHeight="1">
      <c r="B112" s="210"/>
      <c r="C112" s="189" t="s">
        <v>3059</v>
      </c>
      <c r="D112" s="189"/>
      <c r="E112" s="189"/>
      <c r="F112" s="209" t="s">
        <v>3040</v>
      </c>
      <c r="G112" s="189"/>
      <c r="H112" s="189" t="s">
        <v>3074</v>
      </c>
      <c r="I112" s="189" t="s">
        <v>3036</v>
      </c>
      <c r="J112" s="189">
        <v>50</v>
      </c>
      <c r="K112" s="201"/>
    </row>
    <row r="113" spans="2:11" ht="15" customHeight="1">
      <c r="B113" s="210"/>
      <c r="C113" s="189" t="s">
        <v>53</v>
      </c>
      <c r="D113" s="189"/>
      <c r="E113" s="189"/>
      <c r="F113" s="209" t="s">
        <v>3034</v>
      </c>
      <c r="G113" s="189"/>
      <c r="H113" s="189" t="s">
        <v>3075</v>
      </c>
      <c r="I113" s="189" t="s">
        <v>3036</v>
      </c>
      <c r="J113" s="189">
        <v>20</v>
      </c>
      <c r="K113" s="201"/>
    </row>
    <row r="114" spans="2:11" ht="15" customHeight="1">
      <c r="B114" s="210"/>
      <c r="C114" s="189" t="s">
        <v>3076</v>
      </c>
      <c r="D114" s="189"/>
      <c r="E114" s="189"/>
      <c r="F114" s="209" t="s">
        <v>3034</v>
      </c>
      <c r="G114" s="189"/>
      <c r="H114" s="189" t="s">
        <v>3077</v>
      </c>
      <c r="I114" s="189" t="s">
        <v>3036</v>
      </c>
      <c r="J114" s="189">
        <v>120</v>
      </c>
      <c r="K114" s="201"/>
    </row>
    <row r="115" spans="2:11" ht="15" customHeight="1">
      <c r="B115" s="210"/>
      <c r="C115" s="189" t="s">
        <v>38</v>
      </c>
      <c r="D115" s="189"/>
      <c r="E115" s="189"/>
      <c r="F115" s="209" t="s">
        <v>3034</v>
      </c>
      <c r="G115" s="189"/>
      <c r="H115" s="189" t="s">
        <v>3078</v>
      </c>
      <c r="I115" s="189" t="s">
        <v>3069</v>
      </c>
      <c r="J115" s="189"/>
      <c r="K115" s="201"/>
    </row>
    <row r="116" spans="2:11" ht="15" customHeight="1">
      <c r="B116" s="210"/>
      <c r="C116" s="189" t="s">
        <v>48</v>
      </c>
      <c r="D116" s="189"/>
      <c r="E116" s="189"/>
      <c r="F116" s="209" t="s">
        <v>3034</v>
      </c>
      <c r="G116" s="189"/>
      <c r="H116" s="189" t="s">
        <v>3079</v>
      </c>
      <c r="I116" s="189" t="s">
        <v>3069</v>
      </c>
      <c r="J116" s="189"/>
      <c r="K116" s="201"/>
    </row>
    <row r="117" spans="2:11" ht="15" customHeight="1">
      <c r="B117" s="210"/>
      <c r="C117" s="189" t="s">
        <v>57</v>
      </c>
      <c r="D117" s="189"/>
      <c r="E117" s="189"/>
      <c r="F117" s="209" t="s">
        <v>3034</v>
      </c>
      <c r="G117" s="189"/>
      <c r="H117" s="189" t="s">
        <v>3080</v>
      </c>
      <c r="I117" s="189" t="s">
        <v>3081</v>
      </c>
      <c r="J117" s="189"/>
      <c r="K117" s="201"/>
    </row>
    <row r="118" spans="2:11" ht="15" customHeight="1">
      <c r="B118" s="213"/>
      <c r="C118" s="219"/>
      <c r="D118" s="219"/>
      <c r="E118" s="219"/>
      <c r="F118" s="219"/>
      <c r="G118" s="219"/>
      <c r="H118" s="219"/>
      <c r="I118" s="219"/>
      <c r="J118" s="219"/>
      <c r="K118" s="215"/>
    </row>
    <row r="119" spans="2:11" ht="18.75" customHeight="1">
      <c r="B119" s="220"/>
      <c r="C119" s="186"/>
      <c r="D119" s="186"/>
      <c r="E119" s="186"/>
      <c r="F119" s="221"/>
      <c r="G119" s="186"/>
      <c r="H119" s="186"/>
      <c r="I119" s="186"/>
      <c r="J119" s="186"/>
      <c r="K119" s="220"/>
    </row>
    <row r="120" spans="2:11" ht="18.75" customHeight="1"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</row>
    <row r="121" spans="2:11" ht="7.5" customHeight="1">
      <c r="B121" s="222"/>
      <c r="C121" s="223"/>
      <c r="D121" s="223"/>
      <c r="E121" s="223"/>
      <c r="F121" s="223"/>
      <c r="G121" s="223"/>
      <c r="H121" s="223"/>
      <c r="I121" s="223"/>
      <c r="J121" s="223"/>
      <c r="K121" s="224"/>
    </row>
    <row r="122" spans="2:11" ht="45" customHeight="1">
      <c r="B122" s="225"/>
      <c r="C122" s="305" t="s">
        <v>3082</v>
      </c>
      <c r="D122" s="305"/>
      <c r="E122" s="305"/>
      <c r="F122" s="305"/>
      <c r="G122" s="305"/>
      <c r="H122" s="305"/>
      <c r="I122" s="305"/>
      <c r="J122" s="305"/>
      <c r="K122" s="226"/>
    </row>
    <row r="123" spans="2:11" ht="17.25" customHeight="1">
      <c r="B123" s="227"/>
      <c r="C123" s="202" t="s">
        <v>3028</v>
      </c>
      <c r="D123" s="202"/>
      <c r="E123" s="202"/>
      <c r="F123" s="202" t="s">
        <v>3029</v>
      </c>
      <c r="G123" s="203"/>
      <c r="H123" s="202" t="s">
        <v>54</v>
      </c>
      <c r="I123" s="202" t="s">
        <v>57</v>
      </c>
      <c r="J123" s="202" t="s">
        <v>3030</v>
      </c>
      <c r="K123" s="228"/>
    </row>
    <row r="124" spans="2:11" ht="17.25" customHeight="1">
      <c r="B124" s="227"/>
      <c r="C124" s="204" t="s">
        <v>3031</v>
      </c>
      <c r="D124" s="204"/>
      <c r="E124" s="204"/>
      <c r="F124" s="205" t="s">
        <v>3032</v>
      </c>
      <c r="G124" s="206"/>
      <c r="H124" s="204"/>
      <c r="I124" s="204"/>
      <c r="J124" s="204" t="s">
        <v>3033</v>
      </c>
      <c r="K124" s="228"/>
    </row>
    <row r="125" spans="2:11" ht="5.25" customHeight="1">
      <c r="B125" s="229"/>
      <c r="C125" s="207"/>
      <c r="D125" s="207"/>
      <c r="E125" s="207"/>
      <c r="F125" s="207"/>
      <c r="G125" s="189"/>
      <c r="H125" s="207"/>
      <c r="I125" s="207"/>
      <c r="J125" s="207"/>
      <c r="K125" s="230"/>
    </row>
    <row r="126" spans="2:11" ht="15" customHeight="1">
      <c r="B126" s="229"/>
      <c r="C126" s="189" t="s">
        <v>3037</v>
      </c>
      <c r="D126" s="207"/>
      <c r="E126" s="207"/>
      <c r="F126" s="209" t="s">
        <v>3034</v>
      </c>
      <c r="G126" s="189"/>
      <c r="H126" s="189" t="s">
        <v>3074</v>
      </c>
      <c r="I126" s="189" t="s">
        <v>3036</v>
      </c>
      <c r="J126" s="189">
        <v>120</v>
      </c>
      <c r="K126" s="231"/>
    </row>
    <row r="127" spans="2:11" ht="15" customHeight="1">
      <c r="B127" s="229"/>
      <c r="C127" s="189" t="s">
        <v>3083</v>
      </c>
      <c r="D127" s="189"/>
      <c r="E127" s="189"/>
      <c r="F127" s="209" t="s">
        <v>3034</v>
      </c>
      <c r="G127" s="189"/>
      <c r="H127" s="189" t="s">
        <v>3084</v>
      </c>
      <c r="I127" s="189" t="s">
        <v>3036</v>
      </c>
      <c r="J127" s="189" t="s">
        <v>3085</v>
      </c>
      <c r="K127" s="231"/>
    </row>
    <row r="128" spans="2:11" ht="15" customHeight="1">
      <c r="B128" s="229"/>
      <c r="C128" s="189" t="s">
        <v>84</v>
      </c>
      <c r="D128" s="189"/>
      <c r="E128" s="189"/>
      <c r="F128" s="209" t="s">
        <v>3034</v>
      </c>
      <c r="G128" s="189"/>
      <c r="H128" s="189" t="s">
        <v>3086</v>
      </c>
      <c r="I128" s="189" t="s">
        <v>3036</v>
      </c>
      <c r="J128" s="189" t="s">
        <v>3085</v>
      </c>
      <c r="K128" s="231"/>
    </row>
    <row r="129" spans="2:11" ht="15" customHeight="1">
      <c r="B129" s="229"/>
      <c r="C129" s="189" t="s">
        <v>3045</v>
      </c>
      <c r="D129" s="189"/>
      <c r="E129" s="189"/>
      <c r="F129" s="209" t="s">
        <v>3040</v>
      </c>
      <c r="G129" s="189"/>
      <c r="H129" s="189" t="s">
        <v>3046</v>
      </c>
      <c r="I129" s="189" t="s">
        <v>3036</v>
      </c>
      <c r="J129" s="189">
        <v>15</v>
      </c>
      <c r="K129" s="231"/>
    </row>
    <row r="130" spans="2:11" ht="15" customHeight="1">
      <c r="B130" s="229"/>
      <c r="C130" s="211" t="s">
        <v>3047</v>
      </c>
      <c r="D130" s="211"/>
      <c r="E130" s="211"/>
      <c r="F130" s="212" t="s">
        <v>3040</v>
      </c>
      <c r="G130" s="211"/>
      <c r="H130" s="211" t="s">
        <v>3048</v>
      </c>
      <c r="I130" s="211" t="s">
        <v>3036</v>
      </c>
      <c r="J130" s="211">
        <v>15</v>
      </c>
      <c r="K130" s="231"/>
    </row>
    <row r="131" spans="2:11" ht="15" customHeight="1">
      <c r="B131" s="229"/>
      <c r="C131" s="211" t="s">
        <v>3049</v>
      </c>
      <c r="D131" s="211"/>
      <c r="E131" s="211"/>
      <c r="F131" s="212" t="s">
        <v>3040</v>
      </c>
      <c r="G131" s="211"/>
      <c r="H131" s="211" t="s">
        <v>3050</v>
      </c>
      <c r="I131" s="211" t="s">
        <v>3036</v>
      </c>
      <c r="J131" s="211">
        <v>20</v>
      </c>
      <c r="K131" s="231"/>
    </row>
    <row r="132" spans="2:11" ht="15" customHeight="1">
      <c r="B132" s="229"/>
      <c r="C132" s="211" t="s">
        <v>3051</v>
      </c>
      <c r="D132" s="211"/>
      <c r="E132" s="211"/>
      <c r="F132" s="212" t="s">
        <v>3040</v>
      </c>
      <c r="G132" s="211"/>
      <c r="H132" s="211" t="s">
        <v>3052</v>
      </c>
      <c r="I132" s="211" t="s">
        <v>3036</v>
      </c>
      <c r="J132" s="211">
        <v>20</v>
      </c>
      <c r="K132" s="231"/>
    </row>
    <row r="133" spans="2:11" ht="15" customHeight="1">
      <c r="B133" s="229"/>
      <c r="C133" s="189" t="s">
        <v>3039</v>
      </c>
      <c r="D133" s="189"/>
      <c r="E133" s="189"/>
      <c r="F133" s="209" t="s">
        <v>3040</v>
      </c>
      <c r="G133" s="189"/>
      <c r="H133" s="189" t="s">
        <v>3074</v>
      </c>
      <c r="I133" s="189" t="s">
        <v>3036</v>
      </c>
      <c r="J133" s="189">
        <v>50</v>
      </c>
      <c r="K133" s="231"/>
    </row>
    <row r="134" spans="2:11" ht="15" customHeight="1">
      <c r="B134" s="229"/>
      <c r="C134" s="189" t="s">
        <v>3053</v>
      </c>
      <c r="D134" s="189"/>
      <c r="E134" s="189"/>
      <c r="F134" s="209" t="s">
        <v>3040</v>
      </c>
      <c r="G134" s="189"/>
      <c r="H134" s="189" t="s">
        <v>3074</v>
      </c>
      <c r="I134" s="189" t="s">
        <v>3036</v>
      </c>
      <c r="J134" s="189">
        <v>50</v>
      </c>
      <c r="K134" s="231"/>
    </row>
    <row r="135" spans="2:11" ht="15" customHeight="1">
      <c r="B135" s="229"/>
      <c r="C135" s="189" t="s">
        <v>3059</v>
      </c>
      <c r="D135" s="189"/>
      <c r="E135" s="189"/>
      <c r="F135" s="209" t="s">
        <v>3040</v>
      </c>
      <c r="G135" s="189"/>
      <c r="H135" s="189" t="s">
        <v>3074</v>
      </c>
      <c r="I135" s="189" t="s">
        <v>3036</v>
      </c>
      <c r="J135" s="189">
        <v>50</v>
      </c>
      <c r="K135" s="231"/>
    </row>
    <row r="136" spans="2:11" ht="15" customHeight="1">
      <c r="B136" s="229"/>
      <c r="C136" s="189" t="s">
        <v>3061</v>
      </c>
      <c r="D136" s="189"/>
      <c r="E136" s="189"/>
      <c r="F136" s="209" t="s">
        <v>3040</v>
      </c>
      <c r="G136" s="189"/>
      <c r="H136" s="189" t="s">
        <v>3074</v>
      </c>
      <c r="I136" s="189" t="s">
        <v>3036</v>
      </c>
      <c r="J136" s="189">
        <v>50</v>
      </c>
      <c r="K136" s="231"/>
    </row>
    <row r="137" spans="2:11" ht="15" customHeight="1">
      <c r="B137" s="229"/>
      <c r="C137" s="189" t="s">
        <v>3062</v>
      </c>
      <c r="D137" s="189"/>
      <c r="E137" s="189"/>
      <c r="F137" s="209" t="s">
        <v>3040</v>
      </c>
      <c r="G137" s="189"/>
      <c r="H137" s="189" t="s">
        <v>3087</v>
      </c>
      <c r="I137" s="189" t="s">
        <v>3036</v>
      </c>
      <c r="J137" s="189">
        <v>255</v>
      </c>
      <c r="K137" s="231"/>
    </row>
    <row r="138" spans="2:11" ht="15" customHeight="1">
      <c r="B138" s="229"/>
      <c r="C138" s="189" t="s">
        <v>3064</v>
      </c>
      <c r="D138" s="189"/>
      <c r="E138" s="189"/>
      <c r="F138" s="209" t="s">
        <v>3034</v>
      </c>
      <c r="G138" s="189"/>
      <c r="H138" s="189" t="s">
        <v>3088</v>
      </c>
      <c r="I138" s="189" t="s">
        <v>3066</v>
      </c>
      <c r="J138" s="189"/>
      <c r="K138" s="231"/>
    </row>
    <row r="139" spans="2:11" ht="15" customHeight="1">
      <c r="B139" s="229"/>
      <c r="C139" s="189" t="s">
        <v>3067</v>
      </c>
      <c r="D139" s="189"/>
      <c r="E139" s="189"/>
      <c r="F139" s="209" t="s">
        <v>3034</v>
      </c>
      <c r="G139" s="189"/>
      <c r="H139" s="189" t="s">
        <v>3089</v>
      </c>
      <c r="I139" s="189" t="s">
        <v>3069</v>
      </c>
      <c r="J139" s="189"/>
      <c r="K139" s="231"/>
    </row>
    <row r="140" spans="2:11" ht="15" customHeight="1">
      <c r="B140" s="229"/>
      <c r="C140" s="189" t="s">
        <v>3070</v>
      </c>
      <c r="D140" s="189"/>
      <c r="E140" s="189"/>
      <c r="F140" s="209" t="s">
        <v>3034</v>
      </c>
      <c r="G140" s="189"/>
      <c r="H140" s="189" t="s">
        <v>3070</v>
      </c>
      <c r="I140" s="189" t="s">
        <v>3069</v>
      </c>
      <c r="J140" s="189"/>
      <c r="K140" s="231"/>
    </row>
    <row r="141" spans="2:11" ht="15" customHeight="1">
      <c r="B141" s="229"/>
      <c r="C141" s="189" t="s">
        <v>38</v>
      </c>
      <c r="D141" s="189"/>
      <c r="E141" s="189"/>
      <c r="F141" s="209" t="s">
        <v>3034</v>
      </c>
      <c r="G141" s="189"/>
      <c r="H141" s="189" t="s">
        <v>3090</v>
      </c>
      <c r="I141" s="189" t="s">
        <v>3069</v>
      </c>
      <c r="J141" s="189"/>
      <c r="K141" s="231"/>
    </row>
    <row r="142" spans="2:11" ht="15" customHeight="1">
      <c r="B142" s="229"/>
      <c r="C142" s="189" t="s">
        <v>3091</v>
      </c>
      <c r="D142" s="189"/>
      <c r="E142" s="189"/>
      <c r="F142" s="209" t="s">
        <v>3034</v>
      </c>
      <c r="G142" s="189"/>
      <c r="H142" s="189" t="s">
        <v>3092</v>
      </c>
      <c r="I142" s="189" t="s">
        <v>3069</v>
      </c>
      <c r="J142" s="189"/>
      <c r="K142" s="231"/>
    </row>
    <row r="143" spans="2:11" ht="15" customHeight="1">
      <c r="B143" s="232"/>
      <c r="C143" s="233"/>
      <c r="D143" s="233"/>
      <c r="E143" s="233"/>
      <c r="F143" s="233"/>
      <c r="G143" s="233"/>
      <c r="H143" s="233"/>
      <c r="I143" s="233"/>
      <c r="J143" s="233"/>
      <c r="K143" s="234"/>
    </row>
    <row r="144" spans="2:11" ht="18.75" customHeight="1">
      <c r="B144" s="186"/>
      <c r="C144" s="186"/>
      <c r="D144" s="186"/>
      <c r="E144" s="186"/>
      <c r="F144" s="221"/>
      <c r="G144" s="186"/>
      <c r="H144" s="186"/>
      <c r="I144" s="186"/>
      <c r="J144" s="186"/>
      <c r="K144" s="186"/>
    </row>
    <row r="145" spans="2:11" ht="18.75" customHeight="1">
      <c r="B145" s="196"/>
      <c r="C145" s="196"/>
      <c r="D145" s="196"/>
      <c r="E145" s="196"/>
      <c r="F145" s="196"/>
      <c r="G145" s="196"/>
      <c r="H145" s="196"/>
      <c r="I145" s="196"/>
      <c r="J145" s="196"/>
      <c r="K145" s="196"/>
    </row>
    <row r="146" spans="2:11" ht="7.5" customHeight="1">
      <c r="B146" s="197"/>
      <c r="C146" s="198"/>
      <c r="D146" s="198"/>
      <c r="E146" s="198"/>
      <c r="F146" s="198"/>
      <c r="G146" s="198"/>
      <c r="H146" s="198"/>
      <c r="I146" s="198"/>
      <c r="J146" s="198"/>
      <c r="K146" s="199"/>
    </row>
    <row r="147" spans="2:11" ht="45" customHeight="1">
      <c r="B147" s="200"/>
      <c r="C147" s="306" t="s">
        <v>3093</v>
      </c>
      <c r="D147" s="306"/>
      <c r="E147" s="306"/>
      <c r="F147" s="306"/>
      <c r="G147" s="306"/>
      <c r="H147" s="306"/>
      <c r="I147" s="306"/>
      <c r="J147" s="306"/>
      <c r="K147" s="201"/>
    </row>
    <row r="148" spans="2:11" ht="17.25" customHeight="1">
      <c r="B148" s="200"/>
      <c r="C148" s="202" t="s">
        <v>3028</v>
      </c>
      <c r="D148" s="202"/>
      <c r="E148" s="202"/>
      <c r="F148" s="202" t="s">
        <v>3029</v>
      </c>
      <c r="G148" s="203"/>
      <c r="H148" s="202" t="s">
        <v>54</v>
      </c>
      <c r="I148" s="202" t="s">
        <v>57</v>
      </c>
      <c r="J148" s="202" t="s">
        <v>3030</v>
      </c>
      <c r="K148" s="201"/>
    </row>
    <row r="149" spans="2:11" ht="17.25" customHeight="1">
      <c r="B149" s="200"/>
      <c r="C149" s="204" t="s">
        <v>3031</v>
      </c>
      <c r="D149" s="204"/>
      <c r="E149" s="204"/>
      <c r="F149" s="205" t="s">
        <v>3032</v>
      </c>
      <c r="G149" s="206"/>
      <c r="H149" s="204"/>
      <c r="I149" s="204"/>
      <c r="J149" s="204" t="s">
        <v>3033</v>
      </c>
      <c r="K149" s="201"/>
    </row>
    <row r="150" spans="2:11" ht="5.25" customHeight="1">
      <c r="B150" s="210"/>
      <c r="C150" s="207"/>
      <c r="D150" s="207"/>
      <c r="E150" s="207"/>
      <c r="F150" s="207"/>
      <c r="G150" s="208"/>
      <c r="H150" s="207"/>
      <c r="I150" s="207"/>
      <c r="J150" s="207"/>
      <c r="K150" s="231"/>
    </row>
    <row r="151" spans="2:11" ht="15" customHeight="1">
      <c r="B151" s="210"/>
      <c r="C151" s="235" t="s">
        <v>3037</v>
      </c>
      <c r="D151" s="189"/>
      <c r="E151" s="189"/>
      <c r="F151" s="236" t="s">
        <v>3034</v>
      </c>
      <c r="G151" s="189"/>
      <c r="H151" s="235" t="s">
        <v>3074</v>
      </c>
      <c r="I151" s="235" t="s">
        <v>3036</v>
      </c>
      <c r="J151" s="235">
        <v>120</v>
      </c>
      <c r="K151" s="231"/>
    </row>
    <row r="152" spans="2:11" ht="15" customHeight="1">
      <c r="B152" s="210"/>
      <c r="C152" s="235" t="s">
        <v>3083</v>
      </c>
      <c r="D152" s="189"/>
      <c r="E152" s="189"/>
      <c r="F152" s="236" t="s">
        <v>3034</v>
      </c>
      <c r="G152" s="189"/>
      <c r="H152" s="235" t="s">
        <v>3094</v>
      </c>
      <c r="I152" s="235" t="s">
        <v>3036</v>
      </c>
      <c r="J152" s="235" t="s">
        <v>3085</v>
      </c>
      <c r="K152" s="231"/>
    </row>
    <row r="153" spans="2:11" ht="15" customHeight="1">
      <c r="B153" s="210"/>
      <c r="C153" s="235" t="s">
        <v>84</v>
      </c>
      <c r="D153" s="189"/>
      <c r="E153" s="189"/>
      <c r="F153" s="236" t="s">
        <v>3034</v>
      </c>
      <c r="G153" s="189"/>
      <c r="H153" s="235" t="s">
        <v>3095</v>
      </c>
      <c r="I153" s="235" t="s">
        <v>3036</v>
      </c>
      <c r="J153" s="235" t="s">
        <v>3085</v>
      </c>
      <c r="K153" s="231"/>
    </row>
    <row r="154" spans="2:11" ht="15" customHeight="1">
      <c r="B154" s="210"/>
      <c r="C154" s="235" t="s">
        <v>3039</v>
      </c>
      <c r="D154" s="189"/>
      <c r="E154" s="189"/>
      <c r="F154" s="236" t="s">
        <v>3040</v>
      </c>
      <c r="G154" s="189"/>
      <c r="H154" s="235" t="s">
        <v>3074</v>
      </c>
      <c r="I154" s="235" t="s">
        <v>3036</v>
      </c>
      <c r="J154" s="235">
        <v>50</v>
      </c>
      <c r="K154" s="231"/>
    </row>
    <row r="155" spans="2:11" ht="15" customHeight="1">
      <c r="B155" s="210"/>
      <c r="C155" s="235" t="s">
        <v>3042</v>
      </c>
      <c r="D155" s="189"/>
      <c r="E155" s="189"/>
      <c r="F155" s="236" t="s">
        <v>3034</v>
      </c>
      <c r="G155" s="189"/>
      <c r="H155" s="235" t="s">
        <v>3074</v>
      </c>
      <c r="I155" s="235" t="s">
        <v>3044</v>
      </c>
      <c r="J155" s="235"/>
      <c r="K155" s="231"/>
    </row>
    <row r="156" spans="2:11" ht="15" customHeight="1">
      <c r="B156" s="210"/>
      <c r="C156" s="235" t="s">
        <v>3053</v>
      </c>
      <c r="D156" s="189"/>
      <c r="E156" s="189"/>
      <c r="F156" s="236" t="s">
        <v>3040</v>
      </c>
      <c r="G156" s="189"/>
      <c r="H156" s="235" t="s">
        <v>3074</v>
      </c>
      <c r="I156" s="235" t="s">
        <v>3036</v>
      </c>
      <c r="J156" s="235">
        <v>50</v>
      </c>
      <c r="K156" s="231"/>
    </row>
    <row r="157" spans="2:11" ht="15" customHeight="1">
      <c r="B157" s="210"/>
      <c r="C157" s="235" t="s">
        <v>3061</v>
      </c>
      <c r="D157" s="189"/>
      <c r="E157" s="189"/>
      <c r="F157" s="236" t="s">
        <v>3040</v>
      </c>
      <c r="G157" s="189"/>
      <c r="H157" s="235" t="s">
        <v>3074</v>
      </c>
      <c r="I157" s="235" t="s">
        <v>3036</v>
      </c>
      <c r="J157" s="235">
        <v>50</v>
      </c>
      <c r="K157" s="231"/>
    </row>
    <row r="158" spans="2:11" ht="15" customHeight="1">
      <c r="B158" s="210"/>
      <c r="C158" s="235" t="s">
        <v>3059</v>
      </c>
      <c r="D158" s="189"/>
      <c r="E158" s="189"/>
      <c r="F158" s="236" t="s">
        <v>3040</v>
      </c>
      <c r="G158" s="189"/>
      <c r="H158" s="235" t="s">
        <v>3074</v>
      </c>
      <c r="I158" s="235" t="s">
        <v>3036</v>
      </c>
      <c r="J158" s="235">
        <v>50</v>
      </c>
      <c r="K158" s="231"/>
    </row>
    <row r="159" spans="2:11" ht="15" customHeight="1">
      <c r="B159" s="210"/>
      <c r="C159" s="235" t="s">
        <v>142</v>
      </c>
      <c r="D159" s="189"/>
      <c r="E159" s="189"/>
      <c r="F159" s="236" t="s">
        <v>3034</v>
      </c>
      <c r="G159" s="189"/>
      <c r="H159" s="235" t="s">
        <v>3096</v>
      </c>
      <c r="I159" s="235" t="s">
        <v>3036</v>
      </c>
      <c r="J159" s="235" t="s">
        <v>3097</v>
      </c>
      <c r="K159" s="231"/>
    </row>
    <row r="160" spans="2:11" ht="15" customHeight="1">
      <c r="B160" s="210"/>
      <c r="C160" s="235" t="s">
        <v>3098</v>
      </c>
      <c r="D160" s="189"/>
      <c r="E160" s="189"/>
      <c r="F160" s="236" t="s">
        <v>3034</v>
      </c>
      <c r="G160" s="189"/>
      <c r="H160" s="235" t="s">
        <v>3099</v>
      </c>
      <c r="I160" s="235" t="s">
        <v>3069</v>
      </c>
      <c r="J160" s="235"/>
      <c r="K160" s="231"/>
    </row>
    <row r="161" spans="2:11" ht="15" customHeight="1">
      <c r="B161" s="237"/>
      <c r="C161" s="219"/>
      <c r="D161" s="219"/>
      <c r="E161" s="219"/>
      <c r="F161" s="219"/>
      <c r="G161" s="219"/>
      <c r="H161" s="219"/>
      <c r="I161" s="219"/>
      <c r="J161" s="219"/>
      <c r="K161" s="238"/>
    </row>
    <row r="162" spans="2:11" ht="18.75" customHeight="1">
      <c r="B162" s="186"/>
      <c r="C162" s="189"/>
      <c r="D162" s="189"/>
      <c r="E162" s="189"/>
      <c r="F162" s="209"/>
      <c r="G162" s="189"/>
      <c r="H162" s="189"/>
      <c r="I162" s="189"/>
      <c r="J162" s="189"/>
      <c r="K162" s="186"/>
    </row>
    <row r="163" spans="2:11" ht="18.75" customHeight="1">
      <c r="B163" s="196"/>
      <c r="C163" s="196"/>
      <c r="D163" s="196"/>
      <c r="E163" s="196"/>
      <c r="F163" s="196"/>
      <c r="G163" s="196"/>
      <c r="H163" s="196"/>
      <c r="I163" s="196"/>
      <c r="J163" s="196"/>
      <c r="K163" s="196"/>
    </row>
    <row r="164" spans="2:11" ht="7.5" customHeight="1">
      <c r="B164" s="178"/>
      <c r="C164" s="179"/>
      <c r="D164" s="179"/>
      <c r="E164" s="179"/>
      <c r="F164" s="179"/>
      <c r="G164" s="179"/>
      <c r="H164" s="179"/>
      <c r="I164" s="179"/>
      <c r="J164" s="179"/>
      <c r="K164" s="180"/>
    </row>
    <row r="165" spans="2:11" ht="45" customHeight="1">
      <c r="B165" s="181"/>
      <c r="C165" s="305" t="s">
        <v>3100</v>
      </c>
      <c r="D165" s="305"/>
      <c r="E165" s="305"/>
      <c r="F165" s="305"/>
      <c r="G165" s="305"/>
      <c r="H165" s="305"/>
      <c r="I165" s="305"/>
      <c r="J165" s="305"/>
      <c r="K165" s="182"/>
    </row>
    <row r="166" spans="2:11" ht="17.25" customHeight="1">
      <c r="B166" s="181"/>
      <c r="C166" s="202" t="s">
        <v>3028</v>
      </c>
      <c r="D166" s="202"/>
      <c r="E166" s="202"/>
      <c r="F166" s="202" t="s">
        <v>3029</v>
      </c>
      <c r="G166" s="239"/>
      <c r="H166" s="240" t="s">
        <v>54</v>
      </c>
      <c r="I166" s="240" t="s">
        <v>57</v>
      </c>
      <c r="J166" s="202" t="s">
        <v>3030</v>
      </c>
      <c r="K166" s="182"/>
    </row>
    <row r="167" spans="2:11" ht="17.25" customHeight="1">
      <c r="B167" s="183"/>
      <c r="C167" s="204" t="s">
        <v>3031</v>
      </c>
      <c r="D167" s="204"/>
      <c r="E167" s="204"/>
      <c r="F167" s="205" t="s">
        <v>3032</v>
      </c>
      <c r="G167" s="241"/>
      <c r="H167" s="242"/>
      <c r="I167" s="242"/>
      <c r="J167" s="204" t="s">
        <v>3033</v>
      </c>
      <c r="K167" s="184"/>
    </row>
    <row r="168" spans="2:11" ht="5.25" customHeight="1">
      <c r="B168" s="210"/>
      <c r="C168" s="207"/>
      <c r="D168" s="207"/>
      <c r="E168" s="207"/>
      <c r="F168" s="207"/>
      <c r="G168" s="208"/>
      <c r="H168" s="207"/>
      <c r="I168" s="207"/>
      <c r="J168" s="207"/>
      <c r="K168" s="231"/>
    </row>
    <row r="169" spans="2:11" ht="15" customHeight="1">
      <c r="B169" s="210"/>
      <c r="C169" s="189" t="s">
        <v>3037</v>
      </c>
      <c r="D169" s="189"/>
      <c r="E169" s="189"/>
      <c r="F169" s="209" t="s">
        <v>3034</v>
      </c>
      <c r="G169" s="189"/>
      <c r="H169" s="189" t="s">
        <v>3074</v>
      </c>
      <c r="I169" s="189" t="s">
        <v>3036</v>
      </c>
      <c r="J169" s="189">
        <v>120</v>
      </c>
      <c r="K169" s="231"/>
    </row>
    <row r="170" spans="2:11" ht="15" customHeight="1">
      <c r="B170" s="210"/>
      <c r="C170" s="189" t="s">
        <v>3083</v>
      </c>
      <c r="D170" s="189"/>
      <c r="E170" s="189"/>
      <c r="F170" s="209" t="s">
        <v>3034</v>
      </c>
      <c r="G170" s="189"/>
      <c r="H170" s="189" t="s">
        <v>3084</v>
      </c>
      <c r="I170" s="189" t="s">
        <v>3036</v>
      </c>
      <c r="J170" s="189" t="s">
        <v>3085</v>
      </c>
      <c r="K170" s="231"/>
    </row>
    <row r="171" spans="2:11" ht="15" customHeight="1">
      <c r="B171" s="210"/>
      <c r="C171" s="189" t="s">
        <v>84</v>
      </c>
      <c r="D171" s="189"/>
      <c r="E171" s="189"/>
      <c r="F171" s="209" t="s">
        <v>3034</v>
      </c>
      <c r="G171" s="189"/>
      <c r="H171" s="189" t="s">
        <v>3101</v>
      </c>
      <c r="I171" s="189" t="s">
        <v>3036</v>
      </c>
      <c r="J171" s="189" t="s">
        <v>3085</v>
      </c>
      <c r="K171" s="231"/>
    </row>
    <row r="172" spans="2:11" ht="15" customHeight="1">
      <c r="B172" s="210"/>
      <c r="C172" s="189" t="s">
        <v>3039</v>
      </c>
      <c r="D172" s="189"/>
      <c r="E172" s="189"/>
      <c r="F172" s="209" t="s">
        <v>3040</v>
      </c>
      <c r="G172" s="189"/>
      <c r="H172" s="189" t="s">
        <v>3101</v>
      </c>
      <c r="I172" s="189" t="s">
        <v>3036</v>
      </c>
      <c r="J172" s="189">
        <v>50</v>
      </c>
      <c r="K172" s="231"/>
    </row>
    <row r="173" spans="2:11" ht="15" customHeight="1">
      <c r="B173" s="210"/>
      <c r="C173" s="189" t="s">
        <v>3042</v>
      </c>
      <c r="D173" s="189"/>
      <c r="E173" s="189"/>
      <c r="F173" s="209" t="s">
        <v>3034</v>
      </c>
      <c r="G173" s="189"/>
      <c r="H173" s="189" t="s">
        <v>3101</v>
      </c>
      <c r="I173" s="189" t="s">
        <v>3044</v>
      </c>
      <c r="J173" s="189"/>
      <c r="K173" s="231"/>
    </row>
    <row r="174" spans="2:11" ht="15" customHeight="1">
      <c r="B174" s="210"/>
      <c r="C174" s="189" t="s">
        <v>3053</v>
      </c>
      <c r="D174" s="189"/>
      <c r="E174" s="189"/>
      <c r="F174" s="209" t="s">
        <v>3040</v>
      </c>
      <c r="G174" s="189"/>
      <c r="H174" s="189" t="s">
        <v>3101</v>
      </c>
      <c r="I174" s="189" t="s">
        <v>3036</v>
      </c>
      <c r="J174" s="189">
        <v>50</v>
      </c>
      <c r="K174" s="231"/>
    </row>
    <row r="175" spans="2:11" ht="15" customHeight="1">
      <c r="B175" s="210"/>
      <c r="C175" s="189" t="s">
        <v>3061</v>
      </c>
      <c r="D175" s="189"/>
      <c r="E175" s="189"/>
      <c r="F175" s="209" t="s">
        <v>3040</v>
      </c>
      <c r="G175" s="189"/>
      <c r="H175" s="189" t="s">
        <v>3101</v>
      </c>
      <c r="I175" s="189" t="s">
        <v>3036</v>
      </c>
      <c r="J175" s="189">
        <v>50</v>
      </c>
      <c r="K175" s="231"/>
    </row>
    <row r="176" spans="2:11" ht="15" customHeight="1">
      <c r="B176" s="210"/>
      <c r="C176" s="189" t="s">
        <v>3059</v>
      </c>
      <c r="D176" s="189"/>
      <c r="E176" s="189"/>
      <c r="F176" s="209" t="s">
        <v>3040</v>
      </c>
      <c r="G176" s="189"/>
      <c r="H176" s="189" t="s">
        <v>3101</v>
      </c>
      <c r="I176" s="189" t="s">
        <v>3036</v>
      </c>
      <c r="J176" s="189">
        <v>50</v>
      </c>
      <c r="K176" s="231"/>
    </row>
    <row r="177" spans="2:11" ht="15" customHeight="1">
      <c r="B177" s="210"/>
      <c r="C177" s="189" t="s">
        <v>175</v>
      </c>
      <c r="D177" s="189"/>
      <c r="E177" s="189"/>
      <c r="F177" s="209" t="s">
        <v>3034</v>
      </c>
      <c r="G177" s="189"/>
      <c r="H177" s="189" t="s">
        <v>3102</v>
      </c>
      <c r="I177" s="189" t="s">
        <v>3103</v>
      </c>
      <c r="J177" s="189"/>
      <c r="K177" s="231"/>
    </row>
    <row r="178" spans="2:11" ht="15" customHeight="1">
      <c r="B178" s="210"/>
      <c r="C178" s="189" t="s">
        <v>57</v>
      </c>
      <c r="D178" s="189"/>
      <c r="E178" s="189"/>
      <c r="F178" s="209" t="s">
        <v>3034</v>
      </c>
      <c r="G178" s="189"/>
      <c r="H178" s="189" t="s">
        <v>3104</v>
      </c>
      <c r="I178" s="189" t="s">
        <v>3105</v>
      </c>
      <c r="J178" s="189">
        <v>1</v>
      </c>
      <c r="K178" s="231"/>
    </row>
    <row r="179" spans="2:11" ht="15" customHeight="1">
      <c r="B179" s="210"/>
      <c r="C179" s="189" t="s">
        <v>53</v>
      </c>
      <c r="D179" s="189"/>
      <c r="E179" s="189"/>
      <c r="F179" s="209" t="s">
        <v>3034</v>
      </c>
      <c r="G179" s="189"/>
      <c r="H179" s="189" t="s">
        <v>3106</v>
      </c>
      <c r="I179" s="189" t="s">
        <v>3036</v>
      </c>
      <c r="J179" s="189">
        <v>20</v>
      </c>
      <c r="K179" s="231"/>
    </row>
    <row r="180" spans="2:11" ht="15" customHeight="1">
      <c r="B180" s="210"/>
      <c r="C180" s="189" t="s">
        <v>54</v>
      </c>
      <c r="D180" s="189"/>
      <c r="E180" s="189"/>
      <c r="F180" s="209" t="s">
        <v>3034</v>
      </c>
      <c r="G180" s="189"/>
      <c r="H180" s="189" t="s">
        <v>3107</v>
      </c>
      <c r="I180" s="189" t="s">
        <v>3036</v>
      </c>
      <c r="J180" s="189">
        <v>255</v>
      </c>
      <c r="K180" s="231"/>
    </row>
    <row r="181" spans="2:11" ht="15" customHeight="1">
      <c r="B181" s="210"/>
      <c r="C181" s="189" t="s">
        <v>176</v>
      </c>
      <c r="D181" s="189"/>
      <c r="E181" s="189"/>
      <c r="F181" s="209" t="s">
        <v>3034</v>
      </c>
      <c r="G181" s="189"/>
      <c r="H181" s="189" t="s">
        <v>2998</v>
      </c>
      <c r="I181" s="189" t="s">
        <v>3036</v>
      </c>
      <c r="J181" s="189">
        <v>10</v>
      </c>
      <c r="K181" s="231"/>
    </row>
    <row r="182" spans="2:11" ht="15" customHeight="1">
      <c r="B182" s="210"/>
      <c r="C182" s="189" t="s">
        <v>177</v>
      </c>
      <c r="D182" s="189"/>
      <c r="E182" s="189"/>
      <c r="F182" s="209" t="s">
        <v>3034</v>
      </c>
      <c r="G182" s="189"/>
      <c r="H182" s="189" t="s">
        <v>3108</v>
      </c>
      <c r="I182" s="189" t="s">
        <v>3069</v>
      </c>
      <c r="J182" s="189"/>
      <c r="K182" s="231"/>
    </row>
    <row r="183" spans="2:11" ht="15" customHeight="1">
      <c r="B183" s="210"/>
      <c r="C183" s="189" t="s">
        <v>3109</v>
      </c>
      <c r="D183" s="189"/>
      <c r="E183" s="189"/>
      <c r="F183" s="209" t="s">
        <v>3034</v>
      </c>
      <c r="G183" s="189"/>
      <c r="H183" s="189" t="s">
        <v>3110</v>
      </c>
      <c r="I183" s="189" t="s">
        <v>3069</v>
      </c>
      <c r="J183" s="189"/>
      <c r="K183" s="231"/>
    </row>
    <row r="184" spans="2:11" ht="15" customHeight="1">
      <c r="B184" s="210"/>
      <c r="C184" s="189" t="s">
        <v>3098</v>
      </c>
      <c r="D184" s="189"/>
      <c r="E184" s="189"/>
      <c r="F184" s="209" t="s">
        <v>3034</v>
      </c>
      <c r="G184" s="189"/>
      <c r="H184" s="189" t="s">
        <v>3111</v>
      </c>
      <c r="I184" s="189" t="s">
        <v>3069</v>
      </c>
      <c r="J184" s="189"/>
      <c r="K184" s="231"/>
    </row>
    <row r="185" spans="2:11" ht="15" customHeight="1">
      <c r="B185" s="210"/>
      <c r="C185" s="189" t="s">
        <v>179</v>
      </c>
      <c r="D185" s="189"/>
      <c r="E185" s="189"/>
      <c r="F185" s="209" t="s">
        <v>3040</v>
      </c>
      <c r="G185" s="189"/>
      <c r="H185" s="189" t="s">
        <v>3112</v>
      </c>
      <c r="I185" s="189" t="s">
        <v>3036</v>
      </c>
      <c r="J185" s="189">
        <v>50</v>
      </c>
      <c r="K185" s="231"/>
    </row>
    <row r="186" spans="2:11" ht="15" customHeight="1">
      <c r="B186" s="210"/>
      <c r="C186" s="189" t="s">
        <v>3113</v>
      </c>
      <c r="D186" s="189"/>
      <c r="E186" s="189"/>
      <c r="F186" s="209" t="s">
        <v>3040</v>
      </c>
      <c r="G186" s="189"/>
      <c r="H186" s="189" t="s">
        <v>3114</v>
      </c>
      <c r="I186" s="189" t="s">
        <v>3115</v>
      </c>
      <c r="J186" s="189"/>
      <c r="K186" s="231"/>
    </row>
    <row r="187" spans="2:11" ht="15" customHeight="1">
      <c r="B187" s="210"/>
      <c r="C187" s="189" t="s">
        <v>3116</v>
      </c>
      <c r="D187" s="189"/>
      <c r="E187" s="189"/>
      <c r="F187" s="209" t="s">
        <v>3040</v>
      </c>
      <c r="G187" s="189"/>
      <c r="H187" s="189" t="s">
        <v>3117</v>
      </c>
      <c r="I187" s="189" t="s">
        <v>3115</v>
      </c>
      <c r="J187" s="189"/>
      <c r="K187" s="231"/>
    </row>
    <row r="188" spans="2:11" ht="15" customHeight="1">
      <c r="B188" s="210"/>
      <c r="C188" s="189" t="s">
        <v>3118</v>
      </c>
      <c r="D188" s="189"/>
      <c r="E188" s="189"/>
      <c r="F188" s="209" t="s">
        <v>3040</v>
      </c>
      <c r="G188" s="189"/>
      <c r="H188" s="189" t="s">
        <v>3119</v>
      </c>
      <c r="I188" s="189" t="s">
        <v>3115</v>
      </c>
      <c r="J188" s="189"/>
      <c r="K188" s="231"/>
    </row>
    <row r="189" spans="2:11" ht="15" customHeight="1">
      <c r="B189" s="210"/>
      <c r="C189" s="243" t="s">
        <v>3120</v>
      </c>
      <c r="D189" s="189"/>
      <c r="E189" s="189"/>
      <c r="F189" s="209" t="s">
        <v>3040</v>
      </c>
      <c r="G189" s="189"/>
      <c r="H189" s="189" t="s">
        <v>3121</v>
      </c>
      <c r="I189" s="189" t="s">
        <v>3122</v>
      </c>
      <c r="J189" s="244" t="s">
        <v>3123</v>
      </c>
      <c r="K189" s="231"/>
    </row>
    <row r="190" spans="2:11" ht="15" customHeight="1">
      <c r="B190" s="210"/>
      <c r="C190" s="195" t="s">
        <v>42</v>
      </c>
      <c r="D190" s="189"/>
      <c r="E190" s="189"/>
      <c r="F190" s="209" t="s">
        <v>3034</v>
      </c>
      <c r="G190" s="189"/>
      <c r="H190" s="186" t="s">
        <v>3124</v>
      </c>
      <c r="I190" s="189" t="s">
        <v>3125</v>
      </c>
      <c r="J190" s="189"/>
      <c r="K190" s="231"/>
    </row>
    <row r="191" spans="2:11" ht="15" customHeight="1">
      <c r="B191" s="210"/>
      <c r="C191" s="195" t="s">
        <v>3126</v>
      </c>
      <c r="D191" s="189"/>
      <c r="E191" s="189"/>
      <c r="F191" s="209" t="s">
        <v>3034</v>
      </c>
      <c r="G191" s="189"/>
      <c r="H191" s="189" t="s">
        <v>3127</v>
      </c>
      <c r="I191" s="189" t="s">
        <v>3069</v>
      </c>
      <c r="J191" s="189"/>
      <c r="K191" s="231"/>
    </row>
    <row r="192" spans="2:11" ht="15" customHeight="1">
      <c r="B192" s="210"/>
      <c r="C192" s="195" t="s">
        <v>3128</v>
      </c>
      <c r="D192" s="189"/>
      <c r="E192" s="189"/>
      <c r="F192" s="209" t="s">
        <v>3034</v>
      </c>
      <c r="G192" s="189"/>
      <c r="H192" s="189" t="s">
        <v>3129</v>
      </c>
      <c r="I192" s="189" t="s">
        <v>3069</v>
      </c>
      <c r="J192" s="189"/>
      <c r="K192" s="231"/>
    </row>
    <row r="193" spans="2:11" ht="15" customHeight="1">
      <c r="B193" s="210"/>
      <c r="C193" s="195" t="s">
        <v>3130</v>
      </c>
      <c r="D193" s="189"/>
      <c r="E193" s="189"/>
      <c r="F193" s="209" t="s">
        <v>3040</v>
      </c>
      <c r="G193" s="189"/>
      <c r="H193" s="189" t="s">
        <v>3131</v>
      </c>
      <c r="I193" s="189" t="s">
        <v>3069</v>
      </c>
      <c r="J193" s="189"/>
      <c r="K193" s="231"/>
    </row>
    <row r="194" spans="2:11" ht="15" customHeight="1">
      <c r="B194" s="237"/>
      <c r="C194" s="245"/>
      <c r="D194" s="219"/>
      <c r="E194" s="219"/>
      <c r="F194" s="219"/>
      <c r="G194" s="219"/>
      <c r="H194" s="219"/>
      <c r="I194" s="219"/>
      <c r="J194" s="219"/>
      <c r="K194" s="238"/>
    </row>
    <row r="195" spans="2:11" ht="18.75" customHeight="1">
      <c r="B195" s="186"/>
      <c r="C195" s="189"/>
      <c r="D195" s="189"/>
      <c r="E195" s="189"/>
      <c r="F195" s="209"/>
      <c r="G195" s="189"/>
      <c r="H195" s="189"/>
      <c r="I195" s="189"/>
      <c r="J195" s="189"/>
      <c r="K195" s="186"/>
    </row>
    <row r="196" spans="2:11" ht="18.75" customHeight="1">
      <c r="B196" s="186"/>
      <c r="C196" s="189"/>
      <c r="D196" s="189"/>
      <c r="E196" s="189"/>
      <c r="F196" s="209"/>
      <c r="G196" s="189"/>
      <c r="H196" s="189"/>
      <c r="I196" s="189"/>
      <c r="J196" s="189"/>
      <c r="K196" s="186"/>
    </row>
    <row r="197" spans="2:11" ht="18.75" customHeight="1">
      <c r="B197" s="196"/>
      <c r="C197" s="196"/>
      <c r="D197" s="196"/>
      <c r="E197" s="196"/>
      <c r="F197" s="196"/>
      <c r="G197" s="196"/>
      <c r="H197" s="196"/>
      <c r="I197" s="196"/>
      <c r="J197" s="196"/>
      <c r="K197" s="196"/>
    </row>
    <row r="198" spans="2:11" ht="13.5">
      <c r="B198" s="178"/>
      <c r="C198" s="179"/>
      <c r="D198" s="179"/>
      <c r="E198" s="179"/>
      <c r="F198" s="179"/>
      <c r="G198" s="179"/>
      <c r="H198" s="179"/>
      <c r="I198" s="179"/>
      <c r="J198" s="179"/>
      <c r="K198" s="180"/>
    </row>
    <row r="199" spans="2:11" ht="21">
      <c r="B199" s="181"/>
      <c r="C199" s="305" t="s">
        <v>3132</v>
      </c>
      <c r="D199" s="305"/>
      <c r="E199" s="305"/>
      <c r="F199" s="305"/>
      <c r="G199" s="305"/>
      <c r="H199" s="305"/>
      <c r="I199" s="305"/>
      <c r="J199" s="305"/>
      <c r="K199" s="182"/>
    </row>
    <row r="200" spans="2:11" ht="25.5" customHeight="1">
      <c r="B200" s="181"/>
      <c r="C200" s="246" t="s">
        <v>3133</v>
      </c>
      <c r="D200" s="246"/>
      <c r="E200" s="246"/>
      <c r="F200" s="246" t="s">
        <v>3134</v>
      </c>
      <c r="G200" s="247"/>
      <c r="H200" s="304" t="s">
        <v>3135</v>
      </c>
      <c r="I200" s="304"/>
      <c r="J200" s="304"/>
      <c r="K200" s="182"/>
    </row>
    <row r="201" spans="2:11" ht="5.25" customHeight="1">
      <c r="B201" s="210"/>
      <c r="C201" s="207"/>
      <c r="D201" s="207"/>
      <c r="E201" s="207"/>
      <c r="F201" s="207"/>
      <c r="G201" s="189"/>
      <c r="H201" s="207"/>
      <c r="I201" s="207"/>
      <c r="J201" s="207"/>
      <c r="K201" s="231"/>
    </row>
    <row r="202" spans="2:11" ht="15" customHeight="1">
      <c r="B202" s="210"/>
      <c r="C202" s="189" t="s">
        <v>3125</v>
      </c>
      <c r="D202" s="189"/>
      <c r="E202" s="189"/>
      <c r="F202" s="209" t="s">
        <v>43</v>
      </c>
      <c r="G202" s="189"/>
      <c r="H202" s="303" t="s">
        <v>3136</v>
      </c>
      <c r="I202" s="303"/>
      <c r="J202" s="303"/>
      <c r="K202" s="231"/>
    </row>
    <row r="203" spans="2:11" ht="15" customHeight="1">
      <c r="B203" s="210"/>
      <c r="C203" s="216"/>
      <c r="D203" s="189"/>
      <c r="E203" s="189"/>
      <c r="F203" s="209" t="s">
        <v>44</v>
      </c>
      <c r="G203" s="189"/>
      <c r="H203" s="303" t="s">
        <v>3137</v>
      </c>
      <c r="I203" s="303"/>
      <c r="J203" s="303"/>
      <c r="K203" s="231"/>
    </row>
    <row r="204" spans="2:11" ht="15" customHeight="1">
      <c r="B204" s="210"/>
      <c r="C204" s="216"/>
      <c r="D204" s="189"/>
      <c r="E204" s="189"/>
      <c r="F204" s="209" t="s">
        <v>47</v>
      </c>
      <c r="G204" s="189"/>
      <c r="H204" s="303" t="s">
        <v>3138</v>
      </c>
      <c r="I204" s="303"/>
      <c r="J204" s="303"/>
      <c r="K204" s="231"/>
    </row>
    <row r="205" spans="2:11" ht="15" customHeight="1">
      <c r="B205" s="210"/>
      <c r="C205" s="189"/>
      <c r="D205" s="189"/>
      <c r="E205" s="189"/>
      <c r="F205" s="209" t="s">
        <v>45</v>
      </c>
      <c r="G205" s="189"/>
      <c r="H205" s="303" t="s">
        <v>3139</v>
      </c>
      <c r="I205" s="303"/>
      <c r="J205" s="303"/>
      <c r="K205" s="231"/>
    </row>
    <row r="206" spans="2:11" ht="15" customHeight="1">
      <c r="B206" s="210"/>
      <c r="C206" s="189"/>
      <c r="D206" s="189"/>
      <c r="E206" s="189"/>
      <c r="F206" s="209" t="s">
        <v>46</v>
      </c>
      <c r="G206" s="189"/>
      <c r="H206" s="303" t="s">
        <v>3140</v>
      </c>
      <c r="I206" s="303"/>
      <c r="J206" s="303"/>
      <c r="K206" s="231"/>
    </row>
    <row r="207" spans="2:11" ht="15" customHeight="1">
      <c r="B207" s="210"/>
      <c r="C207" s="189"/>
      <c r="D207" s="189"/>
      <c r="E207" s="189"/>
      <c r="F207" s="209"/>
      <c r="G207" s="189"/>
      <c r="H207" s="189"/>
      <c r="I207" s="189"/>
      <c r="J207" s="189"/>
      <c r="K207" s="231"/>
    </row>
    <row r="208" spans="2:11" ht="15" customHeight="1">
      <c r="B208" s="210"/>
      <c r="C208" s="189" t="s">
        <v>3081</v>
      </c>
      <c r="D208" s="189"/>
      <c r="E208" s="189"/>
      <c r="F208" s="209" t="s">
        <v>78</v>
      </c>
      <c r="G208" s="189"/>
      <c r="H208" s="303" t="s">
        <v>3141</v>
      </c>
      <c r="I208" s="303"/>
      <c r="J208" s="303"/>
      <c r="K208" s="231"/>
    </row>
    <row r="209" spans="2:11" ht="15" customHeight="1">
      <c r="B209" s="210"/>
      <c r="C209" s="216"/>
      <c r="D209" s="189"/>
      <c r="E209" s="189"/>
      <c r="F209" s="209" t="s">
        <v>2977</v>
      </c>
      <c r="G209" s="189"/>
      <c r="H209" s="303" t="s">
        <v>2978</v>
      </c>
      <c r="I209" s="303"/>
      <c r="J209" s="303"/>
      <c r="K209" s="231"/>
    </row>
    <row r="210" spans="2:11" ht="15" customHeight="1">
      <c r="B210" s="210"/>
      <c r="C210" s="189"/>
      <c r="D210" s="189"/>
      <c r="E210" s="189"/>
      <c r="F210" s="209" t="s">
        <v>2975</v>
      </c>
      <c r="G210" s="189"/>
      <c r="H210" s="303" t="s">
        <v>3142</v>
      </c>
      <c r="I210" s="303"/>
      <c r="J210" s="303"/>
      <c r="K210" s="231"/>
    </row>
    <row r="211" spans="2:11" ht="15" customHeight="1">
      <c r="B211" s="248"/>
      <c r="C211" s="216"/>
      <c r="D211" s="216"/>
      <c r="E211" s="216"/>
      <c r="F211" s="209" t="s">
        <v>2979</v>
      </c>
      <c r="G211" s="195"/>
      <c r="H211" s="302" t="s">
        <v>2980</v>
      </c>
      <c r="I211" s="302"/>
      <c r="J211" s="302"/>
      <c r="K211" s="249"/>
    </row>
    <row r="212" spans="2:11" ht="15" customHeight="1">
      <c r="B212" s="248"/>
      <c r="C212" s="216"/>
      <c r="D212" s="216"/>
      <c r="E212" s="216"/>
      <c r="F212" s="209" t="s">
        <v>2981</v>
      </c>
      <c r="G212" s="195"/>
      <c r="H212" s="302" t="s">
        <v>3143</v>
      </c>
      <c r="I212" s="302"/>
      <c r="J212" s="302"/>
      <c r="K212" s="249"/>
    </row>
    <row r="213" spans="2:11" ht="15" customHeight="1">
      <c r="B213" s="248"/>
      <c r="C213" s="216"/>
      <c r="D213" s="216"/>
      <c r="E213" s="216"/>
      <c r="F213" s="250"/>
      <c r="G213" s="195"/>
      <c r="H213" s="251"/>
      <c r="I213" s="251"/>
      <c r="J213" s="251"/>
      <c r="K213" s="249"/>
    </row>
    <row r="214" spans="2:11" ht="15" customHeight="1">
      <c r="B214" s="248"/>
      <c r="C214" s="189" t="s">
        <v>3105</v>
      </c>
      <c r="D214" s="216"/>
      <c r="E214" s="216"/>
      <c r="F214" s="209">
        <v>1</v>
      </c>
      <c r="G214" s="195"/>
      <c r="H214" s="302" t="s">
        <v>3144</v>
      </c>
      <c r="I214" s="302"/>
      <c r="J214" s="302"/>
      <c r="K214" s="249"/>
    </row>
    <row r="215" spans="2:11" ht="15" customHeight="1">
      <c r="B215" s="248"/>
      <c r="C215" s="216"/>
      <c r="D215" s="216"/>
      <c r="E215" s="216"/>
      <c r="F215" s="209">
        <v>2</v>
      </c>
      <c r="G215" s="195"/>
      <c r="H215" s="302" t="s">
        <v>3145</v>
      </c>
      <c r="I215" s="302"/>
      <c r="J215" s="302"/>
      <c r="K215" s="249"/>
    </row>
    <row r="216" spans="2:11" ht="15" customHeight="1">
      <c r="B216" s="248"/>
      <c r="C216" s="216"/>
      <c r="D216" s="216"/>
      <c r="E216" s="216"/>
      <c r="F216" s="209">
        <v>3</v>
      </c>
      <c r="G216" s="195"/>
      <c r="H216" s="302" t="s">
        <v>3146</v>
      </c>
      <c r="I216" s="302"/>
      <c r="J216" s="302"/>
      <c r="K216" s="249"/>
    </row>
    <row r="217" spans="2:11" ht="15" customHeight="1">
      <c r="B217" s="248"/>
      <c r="C217" s="216"/>
      <c r="D217" s="216"/>
      <c r="E217" s="216"/>
      <c r="F217" s="209">
        <v>4</v>
      </c>
      <c r="G217" s="195"/>
      <c r="H217" s="302" t="s">
        <v>3147</v>
      </c>
      <c r="I217" s="302"/>
      <c r="J217" s="302"/>
      <c r="K217" s="249"/>
    </row>
    <row r="218" spans="2:11" ht="12.75" customHeight="1">
      <c r="B218" s="252"/>
      <c r="C218" s="253"/>
      <c r="D218" s="253"/>
      <c r="E218" s="253"/>
      <c r="F218" s="253"/>
      <c r="G218" s="253"/>
      <c r="H218" s="253"/>
      <c r="I218" s="253"/>
      <c r="J218" s="253"/>
      <c r="K218" s="254"/>
    </row>
  </sheetData>
  <sheetProtection formatCells="0" formatColumns="0" formatRows="0" insertColumns="0" insertRows="0" insertHyperlinks="0" deleteColumns="0" deleteRows="0" sort="0" autoFilter="0" pivotTables="0"/>
  <mergeCells count="77">
    <mergeCell ref="C3:J3"/>
    <mergeCell ref="C9:J9"/>
    <mergeCell ref="D11:J11"/>
    <mergeCell ref="D10:J10"/>
    <mergeCell ref="C4:J4"/>
    <mergeCell ref="C6:J6"/>
    <mergeCell ref="C7:J7"/>
    <mergeCell ref="D16:J16"/>
    <mergeCell ref="D17:J17"/>
    <mergeCell ref="F18:J18"/>
    <mergeCell ref="F19:J19"/>
    <mergeCell ref="D15:J15"/>
    <mergeCell ref="C25:J25"/>
    <mergeCell ref="D27:J27"/>
    <mergeCell ref="C26:J26"/>
    <mergeCell ref="F20:J20"/>
    <mergeCell ref="F23:J23"/>
    <mergeCell ref="F21:J21"/>
    <mergeCell ref="F22:J22"/>
    <mergeCell ref="D33:J33"/>
    <mergeCell ref="D34:J34"/>
    <mergeCell ref="D31:J31"/>
    <mergeCell ref="D30:J30"/>
    <mergeCell ref="D28:J28"/>
    <mergeCell ref="G45:J45"/>
    <mergeCell ref="G44:J44"/>
    <mergeCell ref="D35:J35"/>
    <mergeCell ref="G40:J40"/>
    <mergeCell ref="G41:J41"/>
    <mergeCell ref="G42:J42"/>
    <mergeCell ref="G43:J43"/>
    <mergeCell ref="G36:J36"/>
    <mergeCell ref="G37:J37"/>
    <mergeCell ref="G38:J38"/>
    <mergeCell ref="G39:J39"/>
    <mergeCell ref="D59:J59"/>
    <mergeCell ref="D58:J58"/>
    <mergeCell ref="D47:J47"/>
    <mergeCell ref="C52:J52"/>
    <mergeCell ref="C54:J54"/>
    <mergeCell ref="C55:J55"/>
    <mergeCell ref="C57:J57"/>
    <mergeCell ref="D51:J51"/>
    <mergeCell ref="E50:J50"/>
    <mergeCell ref="E49:J49"/>
    <mergeCell ref="E48:J48"/>
    <mergeCell ref="D61:J61"/>
    <mergeCell ref="D62:J62"/>
    <mergeCell ref="D65:J65"/>
    <mergeCell ref="D63:J63"/>
    <mergeCell ref="D60:J60"/>
    <mergeCell ref="D70:J70"/>
    <mergeCell ref="D68:J68"/>
    <mergeCell ref="D67:J67"/>
    <mergeCell ref="D69:J69"/>
    <mergeCell ref="D66:J66"/>
    <mergeCell ref="C165:J165"/>
    <mergeCell ref="C122:J122"/>
    <mergeCell ref="C147:J147"/>
    <mergeCell ref="C102:J102"/>
    <mergeCell ref="C75:J75"/>
    <mergeCell ref="H200:J200"/>
    <mergeCell ref="C199:J199"/>
    <mergeCell ref="H208:J208"/>
    <mergeCell ref="H206:J206"/>
    <mergeCell ref="H204:J204"/>
    <mergeCell ref="H202:J202"/>
    <mergeCell ref="H217:J217"/>
    <mergeCell ref="H210:J210"/>
    <mergeCell ref="H205:J205"/>
    <mergeCell ref="H203:J203"/>
    <mergeCell ref="H214:J214"/>
    <mergeCell ref="H216:J216"/>
    <mergeCell ref="H215:J215"/>
    <mergeCell ref="H212:J212"/>
    <mergeCell ref="H211:J211"/>
    <mergeCell ref="H209:J209"/>
  </mergeCells>
  <pageMargins left="0.59027779999999996" right="0.59027779999999996" top="0.59027779999999996" bottom="0.59027779999999996" header="0" footer="0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05"/>
  <sheetViews>
    <sheetView showGridLines="0" topLeftCell="A8" workbookViewId="0">
      <selection activeCell="V42" sqref="V4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9" width="20.1640625" style="87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3" t="s">
        <v>6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86</v>
      </c>
    </row>
    <row r="3" spans="2:46" ht="6.95" customHeight="1">
      <c r="B3" s="15"/>
      <c r="C3" s="16"/>
      <c r="D3" s="16"/>
      <c r="E3" s="16"/>
      <c r="F3" s="16"/>
      <c r="G3" s="16"/>
      <c r="H3" s="16"/>
      <c r="I3" s="88"/>
      <c r="J3" s="16"/>
      <c r="K3" s="16"/>
      <c r="L3" s="17"/>
      <c r="AT3" s="14" t="s">
        <v>79</v>
      </c>
    </row>
    <row r="4" spans="2:46" ht="24.95" customHeight="1">
      <c r="B4" s="17"/>
      <c r="D4" s="18" t="s">
        <v>136</v>
      </c>
      <c r="L4" s="17"/>
      <c r="M4" s="89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17</v>
      </c>
      <c r="L6" s="17"/>
    </row>
    <row r="7" spans="2:46" ht="16.5" customHeight="1">
      <c r="B7" s="17"/>
      <c r="E7" s="299" t="str">
        <f>'Rekapitulace stavby'!K6</f>
        <v>Sociální bydlení v ul. Mlýnská, Bystřice pod Hostýnem</v>
      </c>
      <c r="F7" s="300"/>
      <c r="G7" s="300"/>
      <c r="H7" s="300"/>
      <c r="L7" s="17"/>
    </row>
    <row r="8" spans="2:46" ht="12" customHeight="1">
      <c r="B8" s="17"/>
      <c r="D8" s="24" t="s">
        <v>137</v>
      </c>
      <c r="L8" s="17"/>
    </row>
    <row r="9" spans="2:46" s="1" customFormat="1" ht="16.5" customHeight="1">
      <c r="B9" s="29"/>
      <c r="E9" s="299" t="s">
        <v>138</v>
      </c>
      <c r="F9" s="298"/>
      <c r="G9" s="298"/>
      <c r="H9" s="298"/>
      <c r="I9" s="90"/>
      <c r="L9" s="29"/>
    </row>
    <row r="10" spans="2:46" s="1" customFormat="1" ht="12" customHeight="1">
      <c r="B10" s="29"/>
      <c r="D10" s="24" t="s">
        <v>139</v>
      </c>
      <c r="I10" s="90"/>
      <c r="L10" s="29"/>
    </row>
    <row r="11" spans="2:46" s="1" customFormat="1" ht="36.950000000000003" customHeight="1">
      <c r="B11" s="29"/>
      <c r="E11" s="271" t="s">
        <v>140</v>
      </c>
      <c r="F11" s="298"/>
      <c r="G11" s="298"/>
      <c r="H11" s="298"/>
      <c r="I11" s="90"/>
      <c r="L11" s="29"/>
    </row>
    <row r="12" spans="2:46" s="1" customFormat="1">
      <c r="B12" s="29"/>
      <c r="I12" s="90"/>
      <c r="L12" s="29"/>
    </row>
    <row r="13" spans="2:46" s="1" customFormat="1" ht="12" customHeight="1">
      <c r="B13" s="29"/>
      <c r="D13" s="24" t="s">
        <v>18</v>
      </c>
      <c r="F13" s="22" t="s">
        <v>3</v>
      </c>
      <c r="I13" s="91" t="s">
        <v>19</v>
      </c>
      <c r="J13" s="22" t="s">
        <v>3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91" t="s">
        <v>22</v>
      </c>
      <c r="J14" s="46">
        <f>'Rekapitulace stavby'!AN8</f>
        <v>0</v>
      </c>
      <c r="L14" s="29"/>
    </row>
    <row r="15" spans="2:46" s="1" customFormat="1" ht="10.9" customHeight="1">
      <c r="B15" s="29"/>
      <c r="I15" s="90"/>
      <c r="L15" s="29"/>
    </row>
    <row r="16" spans="2:46" s="1" customFormat="1" ht="12" customHeight="1">
      <c r="B16" s="29"/>
      <c r="D16" s="24" t="s">
        <v>23</v>
      </c>
      <c r="I16" s="91" t="s">
        <v>24</v>
      </c>
      <c r="J16" s="22" t="s">
        <v>25</v>
      </c>
      <c r="L16" s="29"/>
    </row>
    <row r="17" spans="2:12" s="1" customFormat="1" ht="18" customHeight="1">
      <c r="B17" s="29"/>
      <c r="E17" s="22" t="s">
        <v>26</v>
      </c>
      <c r="I17" s="91" t="s">
        <v>27</v>
      </c>
      <c r="J17" s="22" t="s">
        <v>3</v>
      </c>
      <c r="L17" s="29"/>
    </row>
    <row r="18" spans="2:12" s="1" customFormat="1" ht="6.95" customHeight="1">
      <c r="B18" s="29"/>
      <c r="I18" s="90"/>
      <c r="L18" s="29"/>
    </row>
    <row r="19" spans="2:12" s="1" customFormat="1" ht="12" customHeight="1">
      <c r="B19" s="29"/>
      <c r="D19" s="24" t="s">
        <v>28</v>
      </c>
      <c r="I19" s="91" t="s">
        <v>24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301" t="str">
        <f>'Rekapitulace stavby'!E14</f>
        <v>Vyplň údaj</v>
      </c>
      <c r="F20" s="274"/>
      <c r="G20" s="274"/>
      <c r="H20" s="274"/>
      <c r="I20" s="91" t="s">
        <v>27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I21" s="90"/>
      <c r="L21" s="29"/>
    </row>
    <row r="22" spans="2:12" s="1" customFormat="1" ht="12" customHeight="1">
      <c r="B22" s="29"/>
      <c r="D22" s="24" t="s">
        <v>30</v>
      </c>
      <c r="I22" s="91" t="s">
        <v>24</v>
      </c>
      <c r="J22" s="22" t="s">
        <v>31</v>
      </c>
      <c r="L22" s="29"/>
    </row>
    <row r="23" spans="2:12" s="1" customFormat="1" ht="18" customHeight="1">
      <c r="B23" s="29"/>
      <c r="E23" s="22" t="s">
        <v>32</v>
      </c>
      <c r="I23" s="91" t="s">
        <v>27</v>
      </c>
      <c r="J23" s="22" t="s">
        <v>3</v>
      </c>
      <c r="L23" s="29"/>
    </row>
    <row r="24" spans="2:12" s="1" customFormat="1" ht="6.95" customHeight="1">
      <c r="B24" s="29"/>
      <c r="I24" s="90"/>
      <c r="L24" s="29"/>
    </row>
    <row r="25" spans="2:12" s="1" customFormat="1" ht="12" customHeight="1">
      <c r="B25" s="29"/>
      <c r="D25" s="24" t="s">
        <v>34</v>
      </c>
      <c r="I25" s="91" t="s">
        <v>24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91" t="s">
        <v>27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I27" s="90"/>
      <c r="L27" s="29"/>
    </row>
    <row r="28" spans="2:12" s="1" customFormat="1" ht="12" customHeight="1">
      <c r="B28" s="29"/>
      <c r="D28" s="24" t="s">
        <v>36</v>
      </c>
      <c r="I28" s="90"/>
      <c r="L28" s="29"/>
    </row>
    <row r="29" spans="2:12" s="7" customFormat="1" ht="51" customHeight="1">
      <c r="B29" s="92"/>
      <c r="E29" s="278" t="s">
        <v>37</v>
      </c>
      <c r="F29" s="278"/>
      <c r="G29" s="278"/>
      <c r="H29" s="278"/>
      <c r="I29" s="93"/>
      <c r="L29" s="92"/>
    </row>
    <row r="30" spans="2:12" s="1" customFormat="1" ht="6.95" customHeight="1">
      <c r="B30" s="29"/>
      <c r="I30" s="90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94"/>
      <c r="J31" s="47"/>
      <c r="K31" s="47"/>
      <c r="L31" s="29"/>
    </row>
    <row r="32" spans="2:12" s="1" customFormat="1" ht="25.35" customHeight="1">
      <c r="B32" s="29"/>
      <c r="D32" s="95" t="s">
        <v>38</v>
      </c>
      <c r="I32" s="90"/>
      <c r="J32" s="60">
        <f>ROUND(J114,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94"/>
      <c r="J33" s="47"/>
      <c r="K33" s="47"/>
      <c r="L33" s="29"/>
    </row>
    <row r="34" spans="2:12" s="1" customFormat="1" ht="14.45" customHeight="1">
      <c r="B34" s="29"/>
      <c r="F34" s="32" t="s">
        <v>40</v>
      </c>
      <c r="I34" s="96" t="s">
        <v>39</v>
      </c>
      <c r="J34" s="32" t="s">
        <v>41</v>
      </c>
      <c r="L34" s="29"/>
    </row>
    <row r="35" spans="2:12" s="1" customFormat="1" ht="14.45" customHeight="1">
      <c r="B35" s="29"/>
      <c r="D35" s="314" t="s">
        <v>42</v>
      </c>
      <c r="E35" s="24" t="s">
        <v>43</v>
      </c>
      <c r="F35" s="255"/>
      <c r="I35" s="98">
        <v>0.21</v>
      </c>
      <c r="J35" s="255"/>
      <c r="L35" s="29"/>
    </row>
    <row r="36" spans="2:12" s="1" customFormat="1" ht="14.45" customHeight="1">
      <c r="B36" s="29"/>
      <c r="E36" s="310" t="s">
        <v>44</v>
      </c>
      <c r="F36" s="311">
        <f>ROUND((SUM(BF114:BF404)),  2)</f>
        <v>0</v>
      </c>
      <c r="G36" s="312"/>
      <c r="H36" s="312"/>
      <c r="I36" s="313">
        <v>0.15</v>
      </c>
      <c r="J36" s="311">
        <f>ROUND(((SUM(BF114:BF404))*I36),  2)</f>
        <v>0</v>
      </c>
      <c r="L36" s="29"/>
    </row>
    <row r="37" spans="2:12" s="1" customFormat="1" ht="14.45" hidden="1" customHeight="1">
      <c r="B37" s="29"/>
      <c r="E37" s="24" t="s">
        <v>45</v>
      </c>
      <c r="F37" s="97">
        <f>ROUND((SUM(BG114:BG404)),  2)</f>
        <v>0</v>
      </c>
      <c r="I37" s="98">
        <v>0.21</v>
      </c>
      <c r="J37" s="97">
        <f>0</f>
        <v>0</v>
      </c>
      <c r="L37" s="29"/>
    </row>
    <row r="38" spans="2:12" s="1" customFormat="1" ht="14.45" hidden="1" customHeight="1">
      <c r="B38" s="29"/>
      <c r="E38" s="24" t="s">
        <v>46</v>
      </c>
      <c r="F38" s="97">
        <f>ROUND((SUM(BH114:BH404)),  2)</f>
        <v>0</v>
      </c>
      <c r="I38" s="98">
        <v>0.15</v>
      </c>
      <c r="J38" s="97">
        <f>0</f>
        <v>0</v>
      </c>
      <c r="L38" s="29"/>
    </row>
    <row r="39" spans="2:12" s="1" customFormat="1" ht="14.45" hidden="1" customHeight="1">
      <c r="B39" s="29"/>
      <c r="E39" s="24" t="s">
        <v>47</v>
      </c>
      <c r="F39" s="97">
        <f>ROUND((SUM(BI114:BI404)),  2)</f>
        <v>0</v>
      </c>
      <c r="I39" s="98">
        <v>0</v>
      </c>
      <c r="J39" s="97">
        <f>0</f>
        <v>0</v>
      </c>
      <c r="L39" s="29"/>
    </row>
    <row r="40" spans="2:12" s="1" customFormat="1" ht="6.95" customHeight="1">
      <c r="B40" s="29"/>
      <c r="I40" s="90"/>
      <c r="L40" s="29"/>
    </row>
    <row r="41" spans="2:12" s="1" customFormat="1" ht="25.35" customHeight="1">
      <c r="B41" s="29"/>
      <c r="C41" s="99"/>
      <c r="D41" s="100" t="s">
        <v>48</v>
      </c>
      <c r="E41" s="51"/>
      <c r="F41" s="51"/>
      <c r="G41" s="101" t="s">
        <v>49</v>
      </c>
      <c r="H41" s="102" t="s">
        <v>50</v>
      </c>
      <c r="I41" s="103"/>
      <c r="J41" s="104">
        <f>SUM(J32:J39)</f>
        <v>0</v>
      </c>
      <c r="K41" s="105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106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107"/>
      <c r="J46" s="41"/>
      <c r="K46" s="41"/>
      <c r="L46" s="29"/>
    </row>
    <row r="47" spans="2:12" s="1" customFormat="1" ht="24.95" customHeight="1">
      <c r="B47" s="29"/>
      <c r="C47" s="18" t="s">
        <v>141</v>
      </c>
      <c r="I47" s="90"/>
      <c r="L47" s="29"/>
    </row>
    <row r="48" spans="2:12" s="1" customFormat="1" ht="6.95" customHeight="1">
      <c r="B48" s="29"/>
      <c r="I48" s="90"/>
      <c r="L48" s="29"/>
    </row>
    <row r="49" spans="2:47" s="1" customFormat="1" ht="12" customHeight="1">
      <c r="B49" s="29"/>
      <c r="C49" s="24" t="s">
        <v>17</v>
      </c>
      <c r="I49" s="90"/>
      <c r="L49" s="29"/>
    </row>
    <row r="50" spans="2:47" s="1" customFormat="1" ht="16.5" customHeight="1">
      <c r="B50" s="29"/>
      <c r="E50" s="299" t="str">
        <f>E7</f>
        <v>Sociální bydlení v ul. Mlýnská, Bystřice pod Hostýnem</v>
      </c>
      <c r="F50" s="300"/>
      <c r="G50" s="300"/>
      <c r="H50" s="300"/>
      <c r="I50" s="90"/>
      <c r="L50" s="29"/>
    </row>
    <row r="51" spans="2:47" ht="12" customHeight="1">
      <c r="B51" s="17"/>
      <c r="C51" s="24" t="s">
        <v>137</v>
      </c>
      <c r="L51" s="17"/>
    </row>
    <row r="52" spans="2:47" s="1" customFormat="1" ht="16.5" customHeight="1">
      <c r="B52" s="29"/>
      <c r="E52" s="299" t="s">
        <v>138</v>
      </c>
      <c r="F52" s="298"/>
      <c r="G52" s="298"/>
      <c r="H52" s="298"/>
      <c r="I52" s="90"/>
      <c r="L52" s="29"/>
    </row>
    <row r="53" spans="2:47" s="1" customFormat="1" ht="12" customHeight="1">
      <c r="B53" s="29"/>
      <c r="C53" s="24" t="s">
        <v>139</v>
      </c>
      <c r="I53" s="90"/>
      <c r="L53" s="29"/>
    </row>
    <row r="54" spans="2:47" s="1" customFormat="1" ht="16.5" customHeight="1">
      <c r="B54" s="29"/>
      <c r="E54" s="271" t="str">
        <f>E11</f>
        <v>SO01 - 01 - Novostavba bytového domu</v>
      </c>
      <c r="F54" s="298"/>
      <c r="G54" s="298"/>
      <c r="H54" s="298"/>
      <c r="I54" s="90"/>
      <c r="L54" s="29"/>
    </row>
    <row r="55" spans="2:47" s="1" customFormat="1" ht="6.95" customHeight="1">
      <c r="B55" s="29"/>
      <c r="I55" s="90"/>
      <c r="L55" s="29"/>
    </row>
    <row r="56" spans="2:47" s="1" customFormat="1" ht="12" customHeight="1">
      <c r="B56" s="29"/>
      <c r="C56" s="24" t="s">
        <v>20</v>
      </c>
      <c r="F56" s="22" t="str">
        <f>F14</f>
        <v>Bystřice pod Hostýnem</v>
      </c>
      <c r="I56" s="91" t="s">
        <v>22</v>
      </c>
      <c r="J56" s="46">
        <f>IF(J14="","",J14)</f>
        <v>0</v>
      </c>
      <c r="L56" s="29"/>
    </row>
    <row r="57" spans="2:47" s="1" customFormat="1" ht="6.95" customHeight="1">
      <c r="B57" s="29"/>
      <c r="I57" s="90"/>
      <c r="L57" s="29"/>
    </row>
    <row r="58" spans="2:47" s="1" customFormat="1" ht="15.2" customHeight="1">
      <c r="B58" s="29"/>
      <c r="C58" s="24" t="s">
        <v>23</v>
      </c>
      <c r="F58" s="22" t="str">
        <f>E17</f>
        <v>Město Bystřice pod Hostýnem, Masarykovo nám. 137</v>
      </c>
      <c r="I58" s="91" t="s">
        <v>30</v>
      </c>
      <c r="J58" s="27" t="str">
        <f>E23</f>
        <v>dnprojekce s.r.o.</v>
      </c>
      <c r="L58" s="29"/>
    </row>
    <row r="59" spans="2:47" s="1" customFormat="1" ht="15.2" customHeight="1">
      <c r="B59" s="29"/>
      <c r="C59" s="24" t="s">
        <v>28</v>
      </c>
      <c r="F59" s="22" t="str">
        <f>IF(E20="","",E20)</f>
        <v>Vyplň údaj</v>
      </c>
      <c r="I59" s="91" t="s">
        <v>34</v>
      </c>
      <c r="J59" s="27" t="str">
        <f>E26</f>
        <v xml:space="preserve"> </v>
      </c>
      <c r="L59" s="29"/>
    </row>
    <row r="60" spans="2:47" s="1" customFormat="1" ht="10.35" customHeight="1">
      <c r="B60" s="29"/>
      <c r="I60" s="90"/>
      <c r="L60" s="29"/>
    </row>
    <row r="61" spans="2:47" s="1" customFormat="1" ht="29.25" customHeight="1">
      <c r="B61" s="29"/>
      <c r="C61" s="108" t="s">
        <v>142</v>
      </c>
      <c r="D61" s="99"/>
      <c r="E61" s="99"/>
      <c r="F61" s="99"/>
      <c r="G61" s="99"/>
      <c r="H61" s="99"/>
      <c r="I61" s="109"/>
      <c r="J61" s="110" t="s">
        <v>143</v>
      </c>
      <c r="K61" s="99"/>
      <c r="L61" s="29"/>
    </row>
    <row r="62" spans="2:47" s="1" customFormat="1" ht="10.35" customHeight="1">
      <c r="B62" s="29"/>
      <c r="I62" s="90"/>
      <c r="L62" s="29"/>
    </row>
    <row r="63" spans="2:47" s="1" customFormat="1" ht="22.9" customHeight="1">
      <c r="B63" s="29"/>
      <c r="C63" s="111" t="s">
        <v>70</v>
      </c>
      <c r="I63" s="90"/>
      <c r="J63" s="60">
        <f>J114</f>
        <v>0</v>
      </c>
      <c r="L63" s="29"/>
      <c r="AU63" s="14" t="s">
        <v>144</v>
      </c>
    </row>
    <row r="64" spans="2:47" s="8" customFormat="1" ht="24.95" customHeight="1">
      <c r="B64" s="112"/>
      <c r="D64" s="113" t="s">
        <v>145</v>
      </c>
      <c r="E64" s="114"/>
      <c r="F64" s="114"/>
      <c r="G64" s="114"/>
      <c r="H64" s="114"/>
      <c r="I64" s="115"/>
      <c r="J64" s="116">
        <f>J115</f>
        <v>0</v>
      </c>
      <c r="L64" s="112"/>
    </row>
    <row r="65" spans="2:12" s="9" customFormat="1" ht="19.899999999999999" customHeight="1">
      <c r="B65" s="117"/>
      <c r="D65" s="118" t="s">
        <v>146</v>
      </c>
      <c r="E65" s="119"/>
      <c r="F65" s="119"/>
      <c r="G65" s="119"/>
      <c r="H65" s="119"/>
      <c r="I65" s="120"/>
      <c r="J65" s="121">
        <f>J116</f>
        <v>0</v>
      </c>
      <c r="L65" s="117"/>
    </row>
    <row r="66" spans="2:12" s="9" customFormat="1" ht="19.899999999999999" customHeight="1">
      <c r="B66" s="117"/>
      <c r="D66" s="118" t="s">
        <v>147</v>
      </c>
      <c r="E66" s="119"/>
      <c r="F66" s="119"/>
      <c r="G66" s="119"/>
      <c r="H66" s="119"/>
      <c r="I66" s="120"/>
      <c r="J66" s="121">
        <f>J126</f>
        <v>0</v>
      </c>
      <c r="L66" s="117"/>
    </row>
    <row r="67" spans="2:12" s="9" customFormat="1" ht="19.899999999999999" customHeight="1">
      <c r="B67" s="117"/>
      <c r="D67" s="118" t="s">
        <v>148</v>
      </c>
      <c r="E67" s="119"/>
      <c r="F67" s="119"/>
      <c r="G67" s="119"/>
      <c r="H67" s="119"/>
      <c r="I67" s="120"/>
      <c r="J67" s="121">
        <f>J139</f>
        <v>0</v>
      </c>
      <c r="L67" s="117"/>
    </row>
    <row r="68" spans="2:12" s="9" customFormat="1" ht="19.899999999999999" customHeight="1">
      <c r="B68" s="117"/>
      <c r="D68" s="118" t="s">
        <v>149</v>
      </c>
      <c r="E68" s="119"/>
      <c r="F68" s="119"/>
      <c r="G68" s="119"/>
      <c r="H68" s="119"/>
      <c r="I68" s="120"/>
      <c r="J68" s="121">
        <f>J157</f>
        <v>0</v>
      </c>
      <c r="L68" s="117"/>
    </row>
    <row r="69" spans="2:12" s="9" customFormat="1" ht="19.899999999999999" customHeight="1">
      <c r="B69" s="117"/>
      <c r="D69" s="118" t="s">
        <v>150</v>
      </c>
      <c r="E69" s="119"/>
      <c r="F69" s="119"/>
      <c r="G69" s="119"/>
      <c r="H69" s="119"/>
      <c r="I69" s="120"/>
      <c r="J69" s="121">
        <f>J178</f>
        <v>0</v>
      </c>
      <c r="L69" s="117"/>
    </row>
    <row r="70" spans="2:12" s="9" customFormat="1" ht="19.899999999999999" customHeight="1">
      <c r="B70" s="117"/>
      <c r="D70" s="118" t="s">
        <v>151</v>
      </c>
      <c r="E70" s="119"/>
      <c r="F70" s="119"/>
      <c r="G70" s="119"/>
      <c r="H70" s="119"/>
      <c r="I70" s="120"/>
      <c r="J70" s="121">
        <f>J186</f>
        <v>0</v>
      </c>
      <c r="L70" s="117"/>
    </row>
    <row r="71" spans="2:12" s="9" customFormat="1" ht="19.899999999999999" customHeight="1">
      <c r="B71" s="117"/>
      <c r="D71" s="118" t="s">
        <v>152</v>
      </c>
      <c r="E71" s="119"/>
      <c r="F71" s="119"/>
      <c r="G71" s="119"/>
      <c r="H71" s="119"/>
      <c r="I71" s="120"/>
      <c r="J71" s="121">
        <f>J202</f>
        <v>0</v>
      </c>
      <c r="L71" s="117"/>
    </row>
    <row r="72" spans="2:12" s="9" customFormat="1" ht="19.899999999999999" customHeight="1">
      <c r="B72" s="117"/>
      <c r="D72" s="118" t="s">
        <v>153</v>
      </c>
      <c r="E72" s="119"/>
      <c r="F72" s="119"/>
      <c r="G72" s="119"/>
      <c r="H72" s="119"/>
      <c r="I72" s="120"/>
      <c r="J72" s="121">
        <f>J221</f>
        <v>0</v>
      </c>
      <c r="L72" s="117"/>
    </row>
    <row r="73" spans="2:12" s="9" customFormat="1" ht="19.899999999999999" customHeight="1">
      <c r="B73" s="117"/>
      <c r="D73" s="118" t="s">
        <v>154</v>
      </c>
      <c r="E73" s="119"/>
      <c r="F73" s="119"/>
      <c r="G73" s="119"/>
      <c r="H73" s="119"/>
      <c r="I73" s="120"/>
      <c r="J73" s="121">
        <f>J228</f>
        <v>0</v>
      </c>
      <c r="L73" s="117"/>
    </row>
    <row r="74" spans="2:12" s="9" customFormat="1" ht="19.899999999999999" customHeight="1">
      <c r="B74" s="117"/>
      <c r="D74" s="118" t="s">
        <v>155</v>
      </c>
      <c r="E74" s="119"/>
      <c r="F74" s="119"/>
      <c r="G74" s="119"/>
      <c r="H74" s="119"/>
      <c r="I74" s="120"/>
      <c r="J74" s="121">
        <f>J234</f>
        <v>0</v>
      </c>
      <c r="L74" s="117"/>
    </row>
    <row r="75" spans="2:12" s="9" customFormat="1" ht="19.899999999999999" customHeight="1">
      <c r="B75" s="117"/>
      <c r="D75" s="118" t="s">
        <v>156</v>
      </c>
      <c r="E75" s="119"/>
      <c r="F75" s="119"/>
      <c r="G75" s="119"/>
      <c r="H75" s="119"/>
      <c r="I75" s="120"/>
      <c r="J75" s="121">
        <f>J240</f>
        <v>0</v>
      </c>
      <c r="L75" s="117"/>
    </row>
    <row r="76" spans="2:12" s="9" customFormat="1" ht="19.899999999999999" customHeight="1">
      <c r="B76" s="117"/>
      <c r="D76" s="118" t="s">
        <v>157</v>
      </c>
      <c r="E76" s="119"/>
      <c r="F76" s="119"/>
      <c r="G76" s="119"/>
      <c r="H76" s="119"/>
      <c r="I76" s="120"/>
      <c r="J76" s="121">
        <f>J245</f>
        <v>0</v>
      </c>
      <c r="L76" s="117"/>
    </row>
    <row r="77" spans="2:12" s="8" customFormat="1" ht="24.95" customHeight="1">
      <c r="B77" s="112"/>
      <c r="D77" s="113" t="s">
        <v>158</v>
      </c>
      <c r="E77" s="114"/>
      <c r="F77" s="114"/>
      <c r="G77" s="114"/>
      <c r="H77" s="114"/>
      <c r="I77" s="115"/>
      <c r="J77" s="116">
        <f>J247</f>
        <v>0</v>
      </c>
      <c r="L77" s="112"/>
    </row>
    <row r="78" spans="2:12" s="9" customFormat="1" ht="19.899999999999999" customHeight="1">
      <c r="B78" s="117"/>
      <c r="D78" s="118" t="s">
        <v>159</v>
      </c>
      <c r="E78" s="119"/>
      <c r="F78" s="119"/>
      <c r="G78" s="119"/>
      <c r="H78" s="119"/>
      <c r="I78" s="120"/>
      <c r="J78" s="121">
        <f>J248</f>
        <v>0</v>
      </c>
      <c r="L78" s="117"/>
    </row>
    <row r="79" spans="2:12" s="9" customFormat="1" ht="19.899999999999999" customHeight="1">
      <c r="B79" s="117"/>
      <c r="D79" s="118" t="s">
        <v>160</v>
      </c>
      <c r="E79" s="119"/>
      <c r="F79" s="119"/>
      <c r="G79" s="119"/>
      <c r="H79" s="119"/>
      <c r="I79" s="120"/>
      <c r="J79" s="121">
        <f>J264</f>
        <v>0</v>
      </c>
      <c r="L79" s="117"/>
    </row>
    <row r="80" spans="2:12" s="9" customFormat="1" ht="19.899999999999999" customHeight="1">
      <c r="B80" s="117"/>
      <c r="D80" s="118" t="s">
        <v>161</v>
      </c>
      <c r="E80" s="119"/>
      <c r="F80" s="119"/>
      <c r="G80" s="119"/>
      <c r="H80" s="119"/>
      <c r="I80" s="120"/>
      <c r="J80" s="121">
        <f>J283</f>
        <v>0</v>
      </c>
      <c r="L80" s="117"/>
    </row>
    <row r="81" spans="2:12" s="9" customFormat="1" ht="19.899999999999999" customHeight="1">
      <c r="B81" s="117"/>
      <c r="D81" s="118" t="s">
        <v>162</v>
      </c>
      <c r="E81" s="119"/>
      <c r="F81" s="119"/>
      <c r="G81" s="119"/>
      <c r="H81" s="119"/>
      <c r="I81" s="120"/>
      <c r="J81" s="121">
        <f>J293</f>
        <v>0</v>
      </c>
      <c r="L81" s="117"/>
    </row>
    <row r="82" spans="2:12" s="9" customFormat="1" ht="19.899999999999999" customHeight="1">
      <c r="B82" s="117"/>
      <c r="D82" s="118" t="s">
        <v>163</v>
      </c>
      <c r="E82" s="119"/>
      <c r="F82" s="119"/>
      <c r="G82" s="119"/>
      <c r="H82" s="119"/>
      <c r="I82" s="120"/>
      <c r="J82" s="121">
        <f>J296</f>
        <v>0</v>
      </c>
      <c r="L82" s="117"/>
    </row>
    <row r="83" spans="2:12" s="9" customFormat="1" ht="19.899999999999999" customHeight="1">
      <c r="B83" s="117"/>
      <c r="D83" s="118" t="s">
        <v>164</v>
      </c>
      <c r="E83" s="119"/>
      <c r="F83" s="119"/>
      <c r="G83" s="119"/>
      <c r="H83" s="119"/>
      <c r="I83" s="120"/>
      <c r="J83" s="121">
        <f>J304</f>
        <v>0</v>
      </c>
      <c r="L83" s="117"/>
    </row>
    <row r="84" spans="2:12" s="9" customFormat="1" ht="19.899999999999999" customHeight="1">
      <c r="B84" s="117"/>
      <c r="D84" s="118" t="s">
        <v>165</v>
      </c>
      <c r="E84" s="119"/>
      <c r="F84" s="119"/>
      <c r="G84" s="119"/>
      <c r="H84" s="119"/>
      <c r="I84" s="120"/>
      <c r="J84" s="121">
        <f>J309</f>
        <v>0</v>
      </c>
      <c r="L84" s="117"/>
    </row>
    <row r="85" spans="2:12" s="9" customFormat="1" ht="19.899999999999999" customHeight="1">
      <c r="B85" s="117"/>
      <c r="D85" s="118" t="s">
        <v>166</v>
      </c>
      <c r="E85" s="119"/>
      <c r="F85" s="119"/>
      <c r="G85" s="119"/>
      <c r="H85" s="119"/>
      <c r="I85" s="120"/>
      <c r="J85" s="121">
        <f>J313</f>
        <v>0</v>
      </c>
      <c r="L85" s="117"/>
    </row>
    <row r="86" spans="2:12" s="9" customFormat="1" ht="19.899999999999999" customHeight="1">
      <c r="B86" s="117"/>
      <c r="D86" s="118" t="s">
        <v>167</v>
      </c>
      <c r="E86" s="119"/>
      <c r="F86" s="119"/>
      <c r="G86" s="119"/>
      <c r="H86" s="119"/>
      <c r="I86" s="120"/>
      <c r="J86" s="121">
        <f>J320</f>
        <v>0</v>
      </c>
      <c r="L86" s="117"/>
    </row>
    <row r="87" spans="2:12" s="9" customFormat="1" ht="19.899999999999999" customHeight="1">
      <c r="B87" s="117"/>
      <c r="D87" s="118" t="s">
        <v>168</v>
      </c>
      <c r="E87" s="119"/>
      <c r="F87" s="119"/>
      <c r="G87" s="119"/>
      <c r="H87" s="119"/>
      <c r="I87" s="120"/>
      <c r="J87" s="121">
        <f>J361</f>
        <v>0</v>
      </c>
      <c r="L87" s="117"/>
    </row>
    <row r="88" spans="2:12" s="9" customFormat="1" ht="19.899999999999999" customHeight="1">
      <c r="B88" s="117"/>
      <c r="D88" s="118" t="s">
        <v>169</v>
      </c>
      <c r="E88" s="119"/>
      <c r="F88" s="119"/>
      <c r="G88" s="119"/>
      <c r="H88" s="119"/>
      <c r="I88" s="120"/>
      <c r="J88" s="121">
        <f>J365</f>
        <v>0</v>
      </c>
      <c r="L88" s="117"/>
    </row>
    <row r="89" spans="2:12" s="9" customFormat="1" ht="19.899999999999999" customHeight="1">
      <c r="B89" s="117"/>
      <c r="D89" s="118" t="s">
        <v>170</v>
      </c>
      <c r="E89" s="119"/>
      <c r="F89" s="119"/>
      <c r="G89" s="119"/>
      <c r="H89" s="119"/>
      <c r="I89" s="120"/>
      <c r="J89" s="121">
        <f>J379</f>
        <v>0</v>
      </c>
      <c r="L89" s="117"/>
    </row>
    <row r="90" spans="2:12" s="9" customFormat="1" ht="19.899999999999999" customHeight="1">
      <c r="B90" s="117"/>
      <c r="D90" s="118" t="s">
        <v>171</v>
      </c>
      <c r="E90" s="119"/>
      <c r="F90" s="119"/>
      <c r="G90" s="119"/>
      <c r="H90" s="119"/>
      <c r="I90" s="120"/>
      <c r="J90" s="121">
        <f>J391</f>
        <v>0</v>
      </c>
      <c r="L90" s="117"/>
    </row>
    <row r="91" spans="2:12" s="9" customFormat="1" ht="19.899999999999999" customHeight="1">
      <c r="B91" s="117"/>
      <c r="D91" s="118" t="s">
        <v>172</v>
      </c>
      <c r="E91" s="119"/>
      <c r="F91" s="119"/>
      <c r="G91" s="119"/>
      <c r="H91" s="119"/>
      <c r="I91" s="120"/>
      <c r="J91" s="121">
        <f>J398</f>
        <v>0</v>
      </c>
      <c r="L91" s="117"/>
    </row>
    <row r="92" spans="2:12" s="9" customFormat="1" ht="19.899999999999999" customHeight="1">
      <c r="B92" s="117"/>
      <c r="D92" s="118" t="s">
        <v>173</v>
      </c>
      <c r="E92" s="119"/>
      <c r="F92" s="119"/>
      <c r="G92" s="119"/>
      <c r="H92" s="119"/>
      <c r="I92" s="120"/>
      <c r="J92" s="121">
        <f>J402</f>
        <v>0</v>
      </c>
      <c r="L92" s="117"/>
    </row>
    <row r="93" spans="2:12" s="1" customFormat="1" ht="21.75" customHeight="1">
      <c r="B93" s="29"/>
      <c r="I93" s="90"/>
      <c r="L93" s="29"/>
    </row>
    <row r="94" spans="2:12" s="1" customFormat="1" ht="6.95" customHeight="1">
      <c r="B94" s="38"/>
      <c r="C94" s="39"/>
      <c r="D94" s="39"/>
      <c r="E94" s="39"/>
      <c r="F94" s="39"/>
      <c r="G94" s="39"/>
      <c r="H94" s="39"/>
      <c r="I94" s="106"/>
      <c r="J94" s="39"/>
      <c r="K94" s="39"/>
      <c r="L94" s="29"/>
    </row>
    <row r="98" spans="2:12" s="1" customFormat="1" ht="6.95" customHeight="1">
      <c r="B98" s="40"/>
      <c r="C98" s="41"/>
      <c r="D98" s="41"/>
      <c r="E98" s="41"/>
      <c r="F98" s="41"/>
      <c r="G98" s="41"/>
      <c r="H98" s="41"/>
      <c r="I98" s="107"/>
      <c r="J98" s="41"/>
      <c r="K98" s="41"/>
      <c r="L98" s="29"/>
    </row>
    <row r="99" spans="2:12" s="1" customFormat="1" ht="24.95" customHeight="1">
      <c r="B99" s="29"/>
      <c r="C99" s="18" t="s">
        <v>174</v>
      </c>
      <c r="I99" s="90"/>
      <c r="L99" s="29"/>
    </row>
    <row r="100" spans="2:12" s="1" customFormat="1" ht="6.95" customHeight="1">
      <c r="B100" s="29"/>
      <c r="I100" s="90"/>
      <c r="L100" s="29"/>
    </row>
    <row r="101" spans="2:12" s="1" customFormat="1" ht="12" customHeight="1">
      <c r="B101" s="29"/>
      <c r="C101" s="24" t="s">
        <v>17</v>
      </c>
      <c r="I101" s="90"/>
      <c r="L101" s="29"/>
    </row>
    <row r="102" spans="2:12" s="1" customFormat="1" ht="16.5" customHeight="1">
      <c r="B102" s="29"/>
      <c r="E102" s="299" t="str">
        <f>E7</f>
        <v>Sociální bydlení v ul. Mlýnská, Bystřice pod Hostýnem</v>
      </c>
      <c r="F102" s="300"/>
      <c r="G102" s="300"/>
      <c r="H102" s="300"/>
      <c r="I102" s="90"/>
      <c r="L102" s="29"/>
    </row>
    <row r="103" spans="2:12" ht="12" customHeight="1">
      <c r="B103" s="17"/>
      <c r="C103" s="24" t="s">
        <v>137</v>
      </c>
      <c r="L103" s="17"/>
    </row>
    <row r="104" spans="2:12" s="1" customFormat="1" ht="16.5" customHeight="1">
      <c r="B104" s="29"/>
      <c r="E104" s="299" t="s">
        <v>138</v>
      </c>
      <c r="F104" s="298"/>
      <c r="G104" s="298"/>
      <c r="H104" s="298"/>
      <c r="I104" s="90"/>
      <c r="L104" s="29"/>
    </row>
    <row r="105" spans="2:12" s="1" customFormat="1" ht="12" customHeight="1">
      <c r="B105" s="29"/>
      <c r="C105" s="24" t="s">
        <v>139</v>
      </c>
      <c r="I105" s="90"/>
      <c r="L105" s="29"/>
    </row>
    <row r="106" spans="2:12" s="1" customFormat="1" ht="16.5" customHeight="1">
      <c r="B106" s="29"/>
      <c r="E106" s="271" t="str">
        <f>E11</f>
        <v>SO01 - 01 - Novostavba bytového domu</v>
      </c>
      <c r="F106" s="298"/>
      <c r="G106" s="298"/>
      <c r="H106" s="298"/>
      <c r="I106" s="90"/>
      <c r="L106" s="29"/>
    </row>
    <row r="107" spans="2:12" s="1" customFormat="1" ht="6.95" customHeight="1">
      <c r="B107" s="29"/>
      <c r="I107" s="90"/>
      <c r="L107" s="29"/>
    </row>
    <row r="108" spans="2:12" s="1" customFormat="1" ht="12" customHeight="1">
      <c r="B108" s="29"/>
      <c r="C108" s="24" t="s">
        <v>20</v>
      </c>
      <c r="F108" s="22" t="str">
        <f>F14</f>
        <v>Bystřice pod Hostýnem</v>
      </c>
      <c r="I108" s="91" t="s">
        <v>22</v>
      </c>
      <c r="J108" s="46">
        <f>IF(J14="","",J14)</f>
        <v>0</v>
      </c>
      <c r="L108" s="29"/>
    </row>
    <row r="109" spans="2:12" s="1" customFormat="1" ht="6.95" customHeight="1">
      <c r="B109" s="29"/>
      <c r="I109" s="90"/>
      <c r="L109" s="29"/>
    </row>
    <row r="110" spans="2:12" s="1" customFormat="1" ht="15.2" customHeight="1">
      <c r="B110" s="29"/>
      <c r="C110" s="24" t="s">
        <v>23</v>
      </c>
      <c r="F110" s="22" t="str">
        <f>E17</f>
        <v>Město Bystřice pod Hostýnem, Masarykovo nám. 137</v>
      </c>
      <c r="I110" s="91" t="s">
        <v>30</v>
      </c>
      <c r="J110" s="27" t="str">
        <f>E23</f>
        <v>dnprojekce s.r.o.</v>
      </c>
      <c r="L110" s="29"/>
    </row>
    <row r="111" spans="2:12" s="1" customFormat="1" ht="15.2" customHeight="1">
      <c r="B111" s="29"/>
      <c r="C111" s="24" t="s">
        <v>28</v>
      </c>
      <c r="F111" s="22" t="str">
        <f>IF(E20="","",E20)</f>
        <v>Vyplň údaj</v>
      </c>
      <c r="I111" s="91" t="s">
        <v>34</v>
      </c>
      <c r="J111" s="27" t="str">
        <f>E26</f>
        <v xml:space="preserve"> </v>
      </c>
      <c r="L111" s="29"/>
    </row>
    <row r="112" spans="2:12" s="1" customFormat="1" ht="10.35" customHeight="1">
      <c r="B112" s="29"/>
      <c r="I112" s="90"/>
      <c r="L112" s="29"/>
    </row>
    <row r="113" spans="2:65" s="10" customFormat="1" ht="29.25" customHeight="1">
      <c r="B113" s="122"/>
      <c r="C113" s="123" t="s">
        <v>175</v>
      </c>
      <c r="D113" s="124" t="s">
        <v>57</v>
      </c>
      <c r="E113" s="124" t="s">
        <v>53</v>
      </c>
      <c r="F113" s="124" t="s">
        <v>54</v>
      </c>
      <c r="G113" s="124" t="s">
        <v>176</v>
      </c>
      <c r="H113" s="124" t="s">
        <v>177</v>
      </c>
      <c r="I113" s="125" t="s">
        <v>178</v>
      </c>
      <c r="J113" s="126" t="s">
        <v>143</v>
      </c>
      <c r="K113" s="127" t="s">
        <v>179</v>
      </c>
      <c r="L113" s="122"/>
      <c r="M113" s="53" t="s">
        <v>3</v>
      </c>
      <c r="N113" s="54" t="s">
        <v>42</v>
      </c>
      <c r="O113" s="54" t="s">
        <v>180</v>
      </c>
      <c r="P113" s="54" t="s">
        <v>181</v>
      </c>
      <c r="Q113" s="54" t="s">
        <v>182</v>
      </c>
      <c r="R113" s="54" t="s">
        <v>183</v>
      </c>
      <c r="S113" s="54" t="s">
        <v>184</v>
      </c>
      <c r="T113" s="55" t="s">
        <v>185</v>
      </c>
    </row>
    <row r="114" spans="2:65" s="1" customFormat="1" ht="22.9" customHeight="1">
      <c r="B114" s="29"/>
      <c r="C114" s="58" t="s">
        <v>186</v>
      </c>
      <c r="I114" s="90"/>
      <c r="J114" s="128">
        <f>BK114</f>
        <v>0</v>
      </c>
      <c r="L114" s="29"/>
      <c r="M114" s="56"/>
      <c r="N114" s="47"/>
      <c r="O114" s="47"/>
      <c r="P114" s="129">
        <f>P115+P247</f>
        <v>0</v>
      </c>
      <c r="Q114" s="47"/>
      <c r="R114" s="129">
        <f>R115+R247</f>
        <v>1006.4770777099998</v>
      </c>
      <c r="S114" s="47"/>
      <c r="T114" s="130">
        <f>T115+T247</f>
        <v>0.62650000000000006</v>
      </c>
      <c r="AT114" s="14" t="s">
        <v>71</v>
      </c>
      <c r="AU114" s="14" t="s">
        <v>144</v>
      </c>
      <c r="BK114" s="131">
        <f>BK115+BK247</f>
        <v>0</v>
      </c>
    </row>
    <row r="115" spans="2:65" s="11" customFormat="1" ht="25.9" customHeight="1">
      <c r="B115" s="132"/>
      <c r="D115" s="133" t="s">
        <v>71</v>
      </c>
      <c r="E115" s="134" t="s">
        <v>187</v>
      </c>
      <c r="F115" s="134" t="s">
        <v>188</v>
      </c>
      <c r="I115" s="135"/>
      <c r="J115" s="136">
        <f>BK115</f>
        <v>0</v>
      </c>
      <c r="L115" s="132"/>
      <c r="M115" s="137"/>
      <c r="N115" s="138"/>
      <c r="O115" s="138"/>
      <c r="P115" s="139">
        <f>P116+P126+P139+P157+P178+P186+P202+P221+P228+P234+P240+P245</f>
        <v>0</v>
      </c>
      <c r="Q115" s="138"/>
      <c r="R115" s="139">
        <f>R116+R126+R139+R157+R178+R186+R202+R221+R228+R234+R240+R245</f>
        <v>986.33220496999979</v>
      </c>
      <c r="S115" s="138"/>
      <c r="T115" s="140">
        <f>T116+T126+T139+T157+T178+T186+T202+T221+T228+T234+T240+T245</f>
        <v>0.62650000000000006</v>
      </c>
      <c r="AR115" s="133" t="s">
        <v>79</v>
      </c>
      <c r="AT115" s="141" t="s">
        <v>71</v>
      </c>
      <c r="AU115" s="141" t="s">
        <v>72</v>
      </c>
      <c r="AY115" s="133" t="s">
        <v>189</v>
      </c>
      <c r="BK115" s="142">
        <f>BK116+BK126+BK139+BK157+BK178+BK186+BK202+BK221+BK228+BK234+BK240+BK245</f>
        <v>0</v>
      </c>
    </row>
    <row r="116" spans="2:65" s="11" customFormat="1" ht="22.9" customHeight="1">
      <c r="B116" s="132"/>
      <c r="D116" s="133" t="s">
        <v>71</v>
      </c>
      <c r="E116" s="143" t="s">
        <v>79</v>
      </c>
      <c r="F116" s="143" t="s">
        <v>190</v>
      </c>
      <c r="I116" s="135"/>
      <c r="J116" s="144">
        <f>BK116</f>
        <v>0</v>
      </c>
      <c r="L116" s="132"/>
      <c r="M116" s="137"/>
      <c r="N116" s="138"/>
      <c r="O116" s="138"/>
      <c r="P116" s="139">
        <f>SUM(P117:P125)</f>
        <v>0</v>
      </c>
      <c r="Q116" s="138"/>
      <c r="R116" s="139">
        <f>SUM(R117:R125)</f>
        <v>0</v>
      </c>
      <c r="S116" s="138"/>
      <c r="T116" s="140">
        <f>SUM(T117:T125)</f>
        <v>0</v>
      </c>
      <c r="AR116" s="133" t="s">
        <v>79</v>
      </c>
      <c r="AT116" s="141" t="s">
        <v>71</v>
      </c>
      <c r="AU116" s="141" t="s">
        <v>79</v>
      </c>
      <c r="AY116" s="133" t="s">
        <v>189</v>
      </c>
      <c r="BK116" s="142">
        <f>SUM(BK117:BK125)</f>
        <v>0</v>
      </c>
    </row>
    <row r="117" spans="2:65" s="1" customFormat="1" ht="24" customHeight="1">
      <c r="B117" s="145"/>
      <c r="C117" s="146" t="s">
        <v>79</v>
      </c>
      <c r="D117" s="146" t="s">
        <v>191</v>
      </c>
      <c r="E117" s="147" t="s">
        <v>192</v>
      </c>
      <c r="F117" s="148" t="s">
        <v>193</v>
      </c>
      <c r="G117" s="149" t="s">
        <v>194</v>
      </c>
      <c r="H117" s="150">
        <v>195</v>
      </c>
      <c r="I117" s="151"/>
      <c r="J117" s="152">
        <f t="shared" ref="J117:J125" si="0">ROUND(I117*H117,2)</f>
        <v>0</v>
      </c>
      <c r="K117" s="148" t="s">
        <v>195</v>
      </c>
      <c r="L117" s="29"/>
      <c r="M117" s="153" t="s">
        <v>3</v>
      </c>
      <c r="N117" s="154" t="s">
        <v>44</v>
      </c>
      <c r="O117" s="49"/>
      <c r="P117" s="155">
        <f t="shared" ref="P117:P125" si="1">O117*H117</f>
        <v>0</v>
      </c>
      <c r="Q117" s="155">
        <v>0</v>
      </c>
      <c r="R117" s="155">
        <f t="shared" ref="R117:R125" si="2">Q117*H117</f>
        <v>0</v>
      </c>
      <c r="S117" s="155">
        <v>0</v>
      </c>
      <c r="T117" s="156">
        <f t="shared" ref="T117:T125" si="3">S117*H117</f>
        <v>0</v>
      </c>
      <c r="AR117" s="157" t="s">
        <v>196</v>
      </c>
      <c r="AT117" s="157" t="s">
        <v>191</v>
      </c>
      <c r="AU117" s="157" t="s">
        <v>85</v>
      </c>
      <c r="AY117" s="14" t="s">
        <v>189</v>
      </c>
      <c r="BE117" s="158">
        <f t="shared" ref="BE117:BE125" si="4">IF(N117="základní",J117,0)</f>
        <v>0</v>
      </c>
      <c r="BF117" s="158">
        <f t="shared" ref="BF117:BF125" si="5">IF(N117="snížená",J117,0)</f>
        <v>0</v>
      </c>
      <c r="BG117" s="158">
        <f t="shared" ref="BG117:BG125" si="6">IF(N117="zákl. přenesená",J117,0)</f>
        <v>0</v>
      </c>
      <c r="BH117" s="158">
        <f t="shared" ref="BH117:BH125" si="7">IF(N117="sníž. přenesená",J117,0)</f>
        <v>0</v>
      </c>
      <c r="BI117" s="158">
        <f t="shared" ref="BI117:BI125" si="8">IF(N117="nulová",J117,0)</f>
        <v>0</v>
      </c>
      <c r="BJ117" s="14" t="s">
        <v>85</v>
      </c>
      <c r="BK117" s="158">
        <f t="shared" ref="BK117:BK125" si="9">ROUND(I117*H117,2)</f>
        <v>0</v>
      </c>
      <c r="BL117" s="14" t="s">
        <v>196</v>
      </c>
      <c r="BM117" s="157" t="s">
        <v>197</v>
      </c>
    </row>
    <row r="118" spans="2:65" s="1" customFormat="1" ht="24" customHeight="1">
      <c r="B118" s="145"/>
      <c r="C118" s="146" t="s">
        <v>85</v>
      </c>
      <c r="D118" s="146" t="s">
        <v>191</v>
      </c>
      <c r="E118" s="147" t="s">
        <v>198</v>
      </c>
      <c r="F118" s="148" t="s">
        <v>199</v>
      </c>
      <c r="G118" s="149" t="s">
        <v>194</v>
      </c>
      <c r="H118" s="150">
        <v>68.906000000000006</v>
      </c>
      <c r="I118" s="151"/>
      <c r="J118" s="152">
        <f t="shared" si="0"/>
        <v>0</v>
      </c>
      <c r="K118" s="148" t="s">
        <v>195</v>
      </c>
      <c r="L118" s="29"/>
      <c r="M118" s="153" t="s">
        <v>3</v>
      </c>
      <c r="N118" s="154" t="s">
        <v>44</v>
      </c>
      <c r="O118" s="49"/>
      <c r="P118" s="155">
        <f t="shared" si="1"/>
        <v>0</v>
      </c>
      <c r="Q118" s="155">
        <v>0</v>
      </c>
      <c r="R118" s="155">
        <f t="shared" si="2"/>
        <v>0</v>
      </c>
      <c r="S118" s="155">
        <v>0</v>
      </c>
      <c r="T118" s="156">
        <f t="shared" si="3"/>
        <v>0</v>
      </c>
      <c r="AR118" s="157" t="s">
        <v>196</v>
      </c>
      <c r="AT118" s="157" t="s">
        <v>191</v>
      </c>
      <c r="AU118" s="157" t="s">
        <v>85</v>
      </c>
      <c r="AY118" s="14" t="s">
        <v>189</v>
      </c>
      <c r="BE118" s="158">
        <f t="shared" si="4"/>
        <v>0</v>
      </c>
      <c r="BF118" s="158">
        <f t="shared" si="5"/>
        <v>0</v>
      </c>
      <c r="BG118" s="158">
        <f t="shared" si="6"/>
        <v>0</v>
      </c>
      <c r="BH118" s="158">
        <f t="shared" si="7"/>
        <v>0</v>
      </c>
      <c r="BI118" s="158">
        <f t="shared" si="8"/>
        <v>0</v>
      </c>
      <c r="BJ118" s="14" t="s">
        <v>85</v>
      </c>
      <c r="BK118" s="158">
        <f t="shared" si="9"/>
        <v>0</v>
      </c>
      <c r="BL118" s="14" t="s">
        <v>196</v>
      </c>
      <c r="BM118" s="157" t="s">
        <v>200</v>
      </c>
    </row>
    <row r="119" spans="2:65" s="1" customFormat="1" ht="24" customHeight="1">
      <c r="B119" s="145"/>
      <c r="C119" s="146" t="s">
        <v>201</v>
      </c>
      <c r="D119" s="146" t="s">
        <v>191</v>
      </c>
      <c r="E119" s="147" t="s">
        <v>202</v>
      </c>
      <c r="F119" s="148" t="s">
        <v>203</v>
      </c>
      <c r="G119" s="149" t="s">
        <v>194</v>
      </c>
      <c r="H119" s="150">
        <v>68.906000000000006</v>
      </c>
      <c r="I119" s="151"/>
      <c r="J119" s="152">
        <f t="shared" si="0"/>
        <v>0</v>
      </c>
      <c r="K119" s="148" t="s">
        <v>195</v>
      </c>
      <c r="L119" s="29"/>
      <c r="M119" s="153" t="s">
        <v>3</v>
      </c>
      <c r="N119" s="154" t="s">
        <v>44</v>
      </c>
      <c r="O119" s="49"/>
      <c r="P119" s="155">
        <f t="shared" si="1"/>
        <v>0</v>
      </c>
      <c r="Q119" s="155">
        <v>0</v>
      </c>
      <c r="R119" s="155">
        <f t="shared" si="2"/>
        <v>0</v>
      </c>
      <c r="S119" s="155">
        <v>0</v>
      </c>
      <c r="T119" s="156">
        <f t="shared" si="3"/>
        <v>0</v>
      </c>
      <c r="AR119" s="157" t="s">
        <v>196</v>
      </c>
      <c r="AT119" s="157" t="s">
        <v>191</v>
      </c>
      <c r="AU119" s="157" t="s">
        <v>85</v>
      </c>
      <c r="AY119" s="14" t="s">
        <v>189</v>
      </c>
      <c r="BE119" s="158">
        <f t="shared" si="4"/>
        <v>0</v>
      </c>
      <c r="BF119" s="158">
        <f t="shared" si="5"/>
        <v>0</v>
      </c>
      <c r="BG119" s="158">
        <f t="shared" si="6"/>
        <v>0</v>
      </c>
      <c r="BH119" s="158">
        <f t="shared" si="7"/>
        <v>0</v>
      </c>
      <c r="BI119" s="158">
        <f t="shared" si="8"/>
        <v>0</v>
      </c>
      <c r="BJ119" s="14" t="s">
        <v>85</v>
      </c>
      <c r="BK119" s="158">
        <f t="shared" si="9"/>
        <v>0</v>
      </c>
      <c r="BL119" s="14" t="s">
        <v>196</v>
      </c>
      <c r="BM119" s="157" t="s">
        <v>204</v>
      </c>
    </row>
    <row r="120" spans="2:65" s="1" customFormat="1" ht="24" customHeight="1">
      <c r="B120" s="145"/>
      <c r="C120" s="146" t="s">
        <v>196</v>
      </c>
      <c r="D120" s="146" t="s">
        <v>191</v>
      </c>
      <c r="E120" s="147" t="s">
        <v>205</v>
      </c>
      <c r="F120" s="148" t="s">
        <v>206</v>
      </c>
      <c r="G120" s="149" t="s">
        <v>194</v>
      </c>
      <c r="H120" s="150">
        <v>96.432000000000002</v>
      </c>
      <c r="I120" s="151"/>
      <c r="J120" s="152">
        <f t="shared" si="0"/>
        <v>0</v>
      </c>
      <c r="K120" s="148" t="s">
        <v>195</v>
      </c>
      <c r="L120" s="29"/>
      <c r="M120" s="153" t="s">
        <v>3</v>
      </c>
      <c r="N120" s="154" t="s">
        <v>44</v>
      </c>
      <c r="O120" s="49"/>
      <c r="P120" s="155">
        <f t="shared" si="1"/>
        <v>0</v>
      </c>
      <c r="Q120" s="155">
        <v>0</v>
      </c>
      <c r="R120" s="155">
        <f t="shared" si="2"/>
        <v>0</v>
      </c>
      <c r="S120" s="155">
        <v>0</v>
      </c>
      <c r="T120" s="156">
        <f t="shared" si="3"/>
        <v>0</v>
      </c>
      <c r="AR120" s="157" t="s">
        <v>196</v>
      </c>
      <c r="AT120" s="157" t="s">
        <v>191</v>
      </c>
      <c r="AU120" s="157" t="s">
        <v>85</v>
      </c>
      <c r="AY120" s="14" t="s">
        <v>189</v>
      </c>
      <c r="BE120" s="158">
        <f t="shared" si="4"/>
        <v>0</v>
      </c>
      <c r="BF120" s="158">
        <f t="shared" si="5"/>
        <v>0</v>
      </c>
      <c r="BG120" s="158">
        <f t="shared" si="6"/>
        <v>0</v>
      </c>
      <c r="BH120" s="158">
        <f t="shared" si="7"/>
        <v>0</v>
      </c>
      <c r="BI120" s="158">
        <f t="shared" si="8"/>
        <v>0</v>
      </c>
      <c r="BJ120" s="14" t="s">
        <v>85</v>
      </c>
      <c r="BK120" s="158">
        <f t="shared" si="9"/>
        <v>0</v>
      </c>
      <c r="BL120" s="14" t="s">
        <v>196</v>
      </c>
      <c r="BM120" s="157" t="s">
        <v>207</v>
      </c>
    </row>
    <row r="121" spans="2:65" s="1" customFormat="1" ht="24" customHeight="1">
      <c r="B121" s="145"/>
      <c r="C121" s="146" t="s">
        <v>208</v>
      </c>
      <c r="D121" s="146" t="s">
        <v>191</v>
      </c>
      <c r="E121" s="147" t="s">
        <v>209</v>
      </c>
      <c r="F121" s="148" t="s">
        <v>210</v>
      </c>
      <c r="G121" s="149" t="s">
        <v>194</v>
      </c>
      <c r="H121" s="150">
        <v>96.432000000000002</v>
      </c>
      <c r="I121" s="151"/>
      <c r="J121" s="152">
        <f t="shared" si="0"/>
        <v>0</v>
      </c>
      <c r="K121" s="148" t="s">
        <v>195</v>
      </c>
      <c r="L121" s="29"/>
      <c r="M121" s="153" t="s">
        <v>3</v>
      </c>
      <c r="N121" s="154" t="s">
        <v>44</v>
      </c>
      <c r="O121" s="49"/>
      <c r="P121" s="155">
        <f t="shared" si="1"/>
        <v>0</v>
      </c>
      <c r="Q121" s="155">
        <v>0</v>
      </c>
      <c r="R121" s="155">
        <f t="shared" si="2"/>
        <v>0</v>
      </c>
      <c r="S121" s="155">
        <v>0</v>
      </c>
      <c r="T121" s="156">
        <f t="shared" si="3"/>
        <v>0</v>
      </c>
      <c r="AR121" s="157" t="s">
        <v>196</v>
      </c>
      <c r="AT121" s="157" t="s">
        <v>191</v>
      </c>
      <c r="AU121" s="157" t="s">
        <v>85</v>
      </c>
      <c r="AY121" s="14" t="s">
        <v>189</v>
      </c>
      <c r="BE121" s="158">
        <f t="shared" si="4"/>
        <v>0</v>
      </c>
      <c r="BF121" s="158">
        <f t="shared" si="5"/>
        <v>0</v>
      </c>
      <c r="BG121" s="158">
        <f t="shared" si="6"/>
        <v>0</v>
      </c>
      <c r="BH121" s="158">
        <f t="shared" si="7"/>
        <v>0</v>
      </c>
      <c r="BI121" s="158">
        <f t="shared" si="8"/>
        <v>0</v>
      </c>
      <c r="BJ121" s="14" t="s">
        <v>85</v>
      </c>
      <c r="BK121" s="158">
        <f t="shared" si="9"/>
        <v>0</v>
      </c>
      <c r="BL121" s="14" t="s">
        <v>196</v>
      </c>
      <c r="BM121" s="157" t="s">
        <v>211</v>
      </c>
    </row>
    <row r="122" spans="2:65" s="1" customFormat="1" ht="24" customHeight="1">
      <c r="B122" s="145"/>
      <c r="C122" s="146" t="s">
        <v>212</v>
      </c>
      <c r="D122" s="146" t="s">
        <v>191</v>
      </c>
      <c r="E122" s="147" t="s">
        <v>213</v>
      </c>
      <c r="F122" s="148" t="s">
        <v>214</v>
      </c>
      <c r="G122" s="149" t="s">
        <v>194</v>
      </c>
      <c r="H122" s="150">
        <v>125.438</v>
      </c>
      <c r="I122" s="151"/>
      <c r="J122" s="152">
        <f t="shared" si="0"/>
        <v>0</v>
      </c>
      <c r="K122" s="148" t="s">
        <v>195</v>
      </c>
      <c r="L122" s="29"/>
      <c r="M122" s="153" t="s">
        <v>3</v>
      </c>
      <c r="N122" s="154" t="s">
        <v>44</v>
      </c>
      <c r="O122" s="49"/>
      <c r="P122" s="155">
        <f t="shared" si="1"/>
        <v>0</v>
      </c>
      <c r="Q122" s="155">
        <v>0</v>
      </c>
      <c r="R122" s="155">
        <f t="shared" si="2"/>
        <v>0</v>
      </c>
      <c r="S122" s="155">
        <v>0</v>
      </c>
      <c r="T122" s="156">
        <f t="shared" si="3"/>
        <v>0</v>
      </c>
      <c r="AR122" s="157" t="s">
        <v>196</v>
      </c>
      <c r="AT122" s="157" t="s">
        <v>191</v>
      </c>
      <c r="AU122" s="157" t="s">
        <v>85</v>
      </c>
      <c r="AY122" s="14" t="s">
        <v>189</v>
      </c>
      <c r="BE122" s="158">
        <f t="shared" si="4"/>
        <v>0</v>
      </c>
      <c r="BF122" s="158">
        <f t="shared" si="5"/>
        <v>0</v>
      </c>
      <c r="BG122" s="158">
        <f t="shared" si="6"/>
        <v>0</v>
      </c>
      <c r="BH122" s="158">
        <f t="shared" si="7"/>
        <v>0</v>
      </c>
      <c r="BI122" s="158">
        <f t="shared" si="8"/>
        <v>0</v>
      </c>
      <c r="BJ122" s="14" t="s">
        <v>85</v>
      </c>
      <c r="BK122" s="158">
        <f t="shared" si="9"/>
        <v>0</v>
      </c>
      <c r="BL122" s="14" t="s">
        <v>196</v>
      </c>
      <c r="BM122" s="157" t="s">
        <v>215</v>
      </c>
    </row>
    <row r="123" spans="2:65" s="1" customFormat="1" ht="24" customHeight="1">
      <c r="B123" s="145"/>
      <c r="C123" s="146" t="s">
        <v>216</v>
      </c>
      <c r="D123" s="146" t="s">
        <v>191</v>
      </c>
      <c r="E123" s="147" t="s">
        <v>217</v>
      </c>
      <c r="F123" s="148" t="s">
        <v>218</v>
      </c>
      <c r="G123" s="149" t="s">
        <v>194</v>
      </c>
      <c r="H123" s="150">
        <v>125.438</v>
      </c>
      <c r="I123" s="151"/>
      <c r="J123" s="152">
        <f t="shared" si="0"/>
        <v>0</v>
      </c>
      <c r="K123" s="148" t="s">
        <v>195</v>
      </c>
      <c r="L123" s="29"/>
      <c r="M123" s="153" t="s">
        <v>3</v>
      </c>
      <c r="N123" s="154" t="s">
        <v>44</v>
      </c>
      <c r="O123" s="49"/>
      <c r="P123" s="155">
        <f t="shared" si="1"/>
        <v>0</v>
      </c>
      <c r="Q123" s="155">
        <v>0</v>
      </c>
      <c r="R123" s="155">
        <f t="shared" si="2"/>
        <v>0</v>
      </c>
      <c r="S123" s="155">
        <v>0</v>
      </c>
      <c r="T123" s="156">
        <f t="shared" si="3"/>
        <v>0</v>
      </c>
      <c r="AR123" s="157" t="s">
        <v>196</v>
      </c>
      <c r="AT123" s="157" t="s">
        <v>191</v>
      </c>
      <c r="AU123" s="157" t="s">
        <v>85</v>
      </c>
      <c r="AY123" s="14" t="s">
        <v>189</v>
      </c>
      <c r="BE123" s="158">
        <f t="shared" si="4"/>
        <v>0</v>
      </c>
      <c r="BF123" s="158">
        <f t="shared" si="5"/>
        <v>0</v>
      </c>
      <c r="BG123" s="158">
        <f t="shared" si="6"/>
        <v>0</v>
      </c>
      <c r="BH123" s="158">
        <f t="shared" si="7"/>
        <v>0</v>
      </c>
      <c r="BI123" s="158">
        <f t="shared" si="8"/>
        <v>0</v>
      </c>
      <c r="BJ123" s="14" t="s">
        <v>85</v>
      </c>
      <c r="BK123" s="158">
        <f t="shared" si="9"/>
        <v>0</v>
      </c>
      <c r="BL123" s="14" t="s">
        <v>196</v>
      </c>
      <c r="BM123" s="157" t="s">
        <v>219</v>
      </c>
    </row>
    <row r="124" spans="2:65" s="1" customFormat="1" ht="24" customHeight="1">
      <c r="B124" s="145"/>
      <c r="C124" s="146" t="s">
        <v>220</v>
      </c>
      <c r="D124" s="146" t="s">
        <v>191</v>
      </c>
      <c r="E124" s="147" t="s">
        <v>221</v>
      </c>
      <c r="F124" s="148" t="s">
        <v>222</v>
      </c>
      <c r="G124" s="149" t="s">
        <v>223</v>
      </c>
      <c r="H124" s="150">
        <v>225.78800000000001</v>
      </c>
      <c r="I124" s="151"/>
      <c r="J124" s="152">
        <f t="shared" si="0"/>
        <v>0</v>
      </c>
      <c r="K124" s="148" t="s">
        <v>195</v>
      </c>
      <c r="L124" s="29"/>
      <c r="M124" s="153" t="s">
        <v>3</v>
      </c>
      <c r="N124" s="154" t="s">
        <v>44</v>
      </c>
      <c r="O124" s="49"/>
      <c r="P124" s="155">
        <f t="shared" si="1"/>
        <v>0</v>
      </c>
      <c r="Q124" s="155">
        <v>0</v>
      </c>
      <c r="R124" s="155">
        <f t="shared" si="2"/>
        <v>0</v>
      </c>
      <c r="S124" s="155">
        <v>0</v>
      </c>
      <c r="T124" s="156">
        <f t="shared" si="3"/>
        <v>0</v>
      </c>
      <c r="AR124" s="157" t="s">
        <v>196</v>
      </c>
      <c r="AT124" s="157" t="s">
        <v>191</v>
      </c>
      <c r="AU124" s="157" t="s">
        <v>85</v>
      </c>
      <c r="AY124" s="14" t="s">
        <v>189</v>
      </c>
      <c r="BE124" s="158">
        <f t="shared" si="4"/>
        <v>0</v>
      </c>
      <c r="BF124" s="158">
        <f t="shared" si="5"/>
        <v>0</v>
      </c>
      <c r="BG124" s="158">
        <f t="shared" si="6"/>
        <v>0</v>
      </c>
      <c r="BH124" s="158">
        <f t="shared" si="7"/>
        <v>0</v>
      </c>
      <c r="BI124" s="158">
        <f t="shared" si="8"/>
        <v>0</v>
      </c>
      <c r="BJ124" s="14" t="s">
        <v>85</v>
      </c>
      <c r="BK124" s="158">
        <f t="shared" si="9"/>
        <v>0</v>
      </c>
      <c r="BL124" s="14" t="s">
        <v>196</v>
      </c>
      <c r="BM124" s="157" t="s">
        <v>224</v>
      </c>
    </row>
    <row r="125" spans="2:65" s="1" customFormat="1" ht="24" customHeight="1">
      <c r="B125" s="145"/>
      <c r="C125" s="146" t="s">
        <v>225</v>
      </c>
      <c r="D125" s="146" t="s">
        <v>191</v>
      </c>
      <c r="E125" s="147" t="s">
        <v>226</v>
      </c>
      <c r="F125" s="148" t="s">
        <v>227</v>
      </c>
      <c r="G125" s="149" t="s">
        <v>194</v>
      </c>
      <c r="H125" s="150">
        <v>39.9</v>
      </c>
      <c r="I125" s="151"/>
      <c r="J125" s="152">
        <f t="shared" si="0"/>
        <v>0</v>
      </c>
      <c r="K125" s="148" t="s">
        <v>195</v>
      </c>
      <c r="L125" s="29"/>
      <c r="M125" s="153" t="s">
        <v>3</v>
      </c>
      <c r="N125" s="154" t="s">
        <v>44</v>
      </c>
      <c r="O125" s="49"/>
      <c r="P125" s="155">
        <f t="shared" si="1"/>
        <v>0</v>
      </c>
      <c r="Q125" s="155">
        <v>0</v>
      </c>
      <c r="R125" s="155">
        <f t="shared" si="2"/>
        <v>0</v>
      </c>
      <c r="S125" s="155">
        <v>0</v>
      </c>
      <c r="T125" s="156">
        <f t="shared" si="3"/>
        <v>0</v>
      </c>
      <c r="AR125" s="157" t="s">
        <v>196</v>
      </c>
      <c r="AT125" s="157" t="s">
        <v>191</v>
      </c>
      <c r="AU125" s="157" t="s">
        <v>85</v>
      </c>
      <c r="AY125" s="14" t="s">
        <v>189</v>
      </c>
      <c r="BE125" s="158">
        <f t="shared" si="4"/>
        <v>0</v>
      </c>
      <c r="BF125" s="158">
        <f t="shared" si="5"/>
        <v>0</v>
      </c>
      <c r="BG125" s="158">
        <f t="shared" si="6"/>
        <v>0</v>
      </c>
      <c r="BH125" s="158">
        <f t="shared" si="7"/>
        <v>0</v>
      </c>
      <c r="BI125" s="158">
        <f t="shared" si="8"/>
        <v>0</v>
      </c>
      <c r="BJ125" s="14" t="s">
        <v>85</v>
      </c>
      <c r="BK125" s="158">
        <f t="shared" si="9"/>
        <v>0</v>
      </c>
      <c r="BL125" s="14" t="s">
        <v>196</v>
      </c>
      <c r="BM125" s="157" t="s">
        <v>228</v>
      </c>
    </row>
    <row r="126" spans="2:65" s="11" customFormat="1" ht="22.9" customHeight="1">
      <c r="B126" s="132"/>
      <c r="D126" s="133" t="s">
        <v>71</v>
      </c>
      <c r="E126" s="143" t="s">
        <v>85</v>
      </c>
      <c r="F126" s="143" t="s">
        <v>229</v>
      </c>
      <c r="I126" s="135"/>
      <c r="J126" s="144">
        <f>BK126</f>
        <v>0</v>
      </c>
      <c r="L126" s="132"/>
      <c r="M126" s="137"/>
      <c r="N126" s="138"/>
      <c r="O126" s="138"/>
      <c r="P126" s="139">
        <f>SUM(P127:P138)</f>
        <v>0</v>
      </c>
      <c r="Q126" s="138"/>
      <c r="R126" s="139">
        <f>SUM(R127:R138)</f>
        <v>286.33223380999999</v>
      </c>
      <c r="S126" s="138"/>
      <c r="T126" s="140">
        <f>SUM(T127:T138)</f>
        <v>0</v>
      </c>
      <c r="AR126" s="133" t="s">
        <v>79</v>
      </c>
      <c r="AT126" s="141" t="s">
        <v>71</v>
      </c>
      <c r="AU126" s="141" t="s">
        <v>79</v>
      </c>
      <c r="AY126" s="133" t="s">
        <v>189</v>
      </c>
      <c r="BK126" s="142">
        <f>SUM(BK127:BK138)</f>
        <v>0</v>
      </c>
    </row>
    <row r="127" spans="2:65" s="1" customFormat="1" ht="24" customHeight="1">
      <c r="B127" s="145"/>
      <c r="C127" s="146" t="s">
        <v>230</v>
      </c>
      <c r="D127" s="146" t="s">
        <v>191</v>
      </c>
      <c r="E127" s="147" t="s">
        <v>231</v>
      </c>
      <c r="F127" s="148" t="s">
        <v>232</v>
      </c>
      <c r="G127" s="149" t="s">
        <v>233</v>
      </c>
      <c r="H127" s="150">
        <v>275.625</v>
      </c>
      <c r="I127" s="151"/>
      <c r="J127" s="152">
        <f t="shared" ref="J127:J138" si="10">ROUND(I127*H127,2)</f>
        <v>0</v>
      </c>
      <c r="K127" s="148" t="s">
        <v>195</v>
      </c>
      <c r="L127" s="29"/>
      <c r="M127" s="153" t="s">
        <v>3</v>
      </c>
      <c r="N127" s="154" t="s">
        <v>44</v>
      </c>
      <c r="O127" s="49"/>
      <c r="P127" s="155">
        <f t="shared" ref="P127:P138" si="11">O127*H127</f>
        <v>0</v>
      </c>
      <c r="Q127" s="155">
        <v>0</v>
      </c>
      <c r="R127" s="155">
        <f t="shared" ref="R127:R138" si="12">Q127*H127</f>
        <v>0</v>
      </c>
      <c r="S127" s="155">
        <v>0</v>
      </c>
      <c r="T127" s="156">
        <f t="shared" ref="T127:T138" si="13">S127*H127</f>
        <v>0</v>
      </c>
      <c r="AR127" s="157" t="s">
        <v>196</v>
      </c>
      <c r="AT127" s="157" t="s">
        <v>191</v>
      </c>
      <c r="AU127" s="157" t="s">
        <v>85</v>
      </c>
      <c r="AY127" s="14" t="s">
        <v>189</v>
      </c>
      <c r="BE127" s="158">
        <f t="shared" ref="BE127:BE138" si="14">IF(N127="základní",J127,0)</f>
        <v>0</v>
      </c>
      <c r="BF127" s="158">
        <f t="shared" ref="BF127:BF138" si="15">IF(N127="snížená",J127,0)</f>
        <v>0</v>
      </c>
      <c r="BG127" s="158">
        <f t="shared" ref="BG127:BG138" si="16">IF(N127="zákl. přenesená",J127,0)</f>
        <v>0</v>
      </c>
      <c r="BH127" s="158">
        <f t="shared" ref="BH127:BH138" si="17">IF(N127="sníž. přenesená",J127,0)</f>
        <v>0</v>
      </c>
      <c r="BI127" s="158">
        <f t="shared" ref="BI127:BI138" si="18">IF(N127="nulová",J127,0)</f>
        <v>0</v>
      </c>
      <c r="BJ127" s="14" t="s">
        <v>85</v>
      </c>
      <c r="BK127" s="158">
        <f t="shared" ref="BK127:BK138" si="19">ROUND(I127*H127,2)</f>
        <v>0</v>
      </c>
      <c r="BL127" s="14" t="s">
        <v>196</v>
      </c>
      <c r="BM127" s="157" t="s">
        <v>234</v>
      </c>
    </row>
    <row r="128" spans="2:65" s="1" customFormat="1" ht="16.5" customHeight="1">
      <c r="B128" s="145"/>
      <c r="C128" s="146" t="s">
        <v>235</v>
      </c>
      <c r="D128" s="146" t="s">
        <v>191</v>
      </c>
      <c r="E128" s="147" t="s">
        <v>236</v>
      </c>
      <c r="F128" s="148" t="s">
        <v>237</v>
      </c>
      <c r="G128" s="149" t="s">
        <v>194</v>
      </c>
      <c r="H128" s="150">
        <v>27.562999999999999</v>
      </c>
      <c r="I128" s="151"/>
      <c r="J128" s="152">
        <f t="shared" si="10"/>
        <v>0</v>
      </c>
      <c r="K128" s="148" t="s">
        <v>195</v>
      </c>
      <c r="L128" s="29"/>
      <c r="M128" s="153" t="s">
        <v>3</v>
      </c>
      <c r="N128" s="154" t="s">
        <v>44</v>
      </c>
      <c r="O128" s="49"/>
      <c r="P128" s="155">
        <f t="shared" si="11"/>
        <v>0</v>
      </c>
      <c r="Q128" s="155">
        <v>2.16</v>
      </c>
      <c r="R128" s="155">
        <f t="shared" si="12"/>
        <v>59.536079999999998</v>
      </c>
      <c r="S128" s="155">
        <v>0</v>
      </c>
      <c r="T128" s="156">
        <f t="shared" si="13"/>
        <v>0</v>
      </c>
      <c r="AR128" s="157" t="s">
        <v>196</v>
      </c>
      <c r="AT128" s="157" t="s">
        <v>191</v>
      </c>
      <c r="AU128" s="157" t="s">
        <v>85</v>
      </c>
      <c r="AY128" s="14" t="s">
        <v>189</v>
      </c>
      <c r="BE128" s="158">
        <f t="shared" si="14"/>
        <v>0</v>
      </c>
      <c r="BF128" s="158">
        <f t="shared" si="15"/>
        <v>0</v>
      </c>
      <c r="BG128" s="158">
        <f t="shared" si="16"/>
        <v>0</v>
      </c>
      <c r="BH128" s="158">
        <f t="shared" si="17"/>
        <v>0</v>
      </c>
      <c r="BI128" s="158">
        <f t="shared" si="18"/>
        <v>0</v>
      </c>
      <c r="BJ128" s="14" t="s">
        <v>85</v>
      </c>
      <c r="BK128" s="158">
        <f t="shared" si="19"/>
        <v>0</v>
      </c>
      <c r="BL128" s="14" t="s">
        <v>196</v>
      </c>
      <c r="BM128" s="157" t="s">
        <v>238</v>
      </c>
    </row>
    <row r="129" spans="2:65" s="1" customFormat="1" ht="16.5" customHeight="1">
      <c r="B129" s="145"/>
      <c r="C129" s="146" t="s">
        <v>239</v>
      </c>
      <c r="D129" s="146" t="s">
        <v>191</v>
      </c>
      <c r="E129" s="147" t="s">
        <v>240</v>
      </c>
      <c r="F129" s="148" t="s">
        <v>241</v>
      </c>
      <c r="G129" s="149" t="s">
        <v>194</v>
      </c>
      <c r="H129" s="150">
        <v>41.344000000000001</v>
      </c>
      <c r="I129" s="151"/>
      <c r="J129" s="152">
        <f t="shared" si="10"/>
        <v>0</v>
      </c>
      <c r="K129" s="148" t="s">
        <v>195</v>
      </c>
      <c r="L129" s="29"/>
      <c r="M129" s="153" t="s">
        <v>3</v>
      </c>
      <c r="N129" s="154" t="s">
        <v>44</v>
      </c>
      <c r="O129" s="49"/>
      <c r="P129" s="155">
        <f t="shared" si="11"/>
        <v>0</v>
      </c>
      <c r="Q129" s="155">
        <v>2.45329</v>
      </c>
      <c r="R129" s="155">
        <f t="shared" si="12"/>
        <v>101.42882176000001</v>
      </c>
      <c r="S129" s="155">
        <v>0</v>
      </c>
      <c r="T129" s="156">
        <f t="shared" si="13"/>
        <v>0</v>
      </c>
      <c r="AR129" s="157" t="s">
        <v>196</v>
      </c>
      <c r="AT129" s="157" t="s">
        <v>191</v>
      </c>
      <c r="AU129" s="157" t="s">
        <v>85</v>
      </c>
      <c r="AY129" s="14" t="s">
        <v>189</v>
      </c>
      <c r="BE129" s="158">
        <f t="shared" si="14"/>
        <v>0</v>
      </c>
      <c r="BF129" s="158">
        <f t="shared" si="15"/>
        <v>0</v>
      </c>
      <c r="BG129" s="158">
        <f t="shared" si="16"/>
        <v>0</v>
      </c>
      <c r="BH129" s="158">
        <f t="shared" si="17"/>
        <v>0</v>
      </c>
      <c r="BI129" s="158">
        <f t="shared" si="18"/>
        <v>0</v>
      </c>
      <c r="BJ129" s="14" t="s">
        <v>85</v>
      </c>
      <c r="BK129" s="158">
        <f t="shared" si="19"/>
        <v>0</v>
      </c>
      <c r="BL129" s="14" t="s">
        <v>196</v>
      </c>
      <c r="BM129" s="157" t="s">
        <v>242</v>
      </c>
    </row>
    <row r="130" spans="2:65" s="1" customFormat="1" ht="16.5" customHeight="1">
      <c r="B130" s="145"/>
      <c r="C130" s="146" t="s">
        <v>243</v>
      </c>
      <c r="D130" s="146" t="s">
        <v>191</v>
      </c>
      <c r="E130" s="147" t="s">
        <v>244</v>
      </c>
      <c r="F130" s="148" t="s">
        <v>245</v>
      </c>
      <c r="G130" s="149" t="s">
        <v>233</v>
      </c>
      <c r="H130" s="150">
        <v>19.95</v>
      </c>
      <c r="I130" s="151"/>
      <c r="J130" s="152">
        <f t="shared" si="10"/>
        <v>0</v>
      </c>
      <c r="K130" s="148" t="s">
        <v>195</v>
      </c>
      <c r="L130" s="29"/>
      <c r="M130" s="153" t="s">
        <v>3</v>
      </c>
      <c r="N130" s="154" t="s">
        <v>44</v>
      </c>
      <c r="O130" s="49"/>
      <c r="P130" s="155">
        <f t="shared" si="11"/>
        <v>0</v>
      </c>
      <c r="Q130" s="155">
        <v>2.47E-3</v>
      </c>
      <c r="R130" s="155">
        <f t="shared" si="12"/>
        <v>4.9276500000000001E-2</v>
      </c>
      <c r="S130" s="155">
        <v>0</v>
      </c>
      <c r="T130" s="156">
        <f t="shared" si="13"/>
        <v>0</v>
      </c>
      <c r="AR130" s="157" t="s">
        <v>196</v>
      </c>
      <c r="AT130" s="157" t="s">
        <v>191</v>
      </c>
      <c r="AU130" s="157" t="s">
        <v>85</v>
      </c>
      <c r="AY130" s="14" t="s">
        <v>189</v>
      </c>
      <c r="BE130" s="158">
        <f t="shared" si="14"/>
        <v>0</v>
      </c>
      <c r="BF130" s="158">
        <f t="shared" si="15"/>
        <v>0</v>
      </c>
      <c r="BG130" s="158">
        <f t="shared" si="16"/>
        <v>0</v>
      </c>
      <c r="BH130" s="158">
        <f t="shared" si="17"/>
        <v>0</v>
      </c>
      <c r="BI130" s="158">
        <f t="shared" si="18"/>
        <v>0</v>
      </c>
      <c r="BJ130" s="14" t="s">
        <v>85</v>
      </c>
      <c r="BK130" s="158">
        <f t="shared" si="19"/>
        <v>0</v>
      </c>
      <c r="BL130" s="14" t="s">
        <v>196</v>
      </c>
      <c r="BM130" s="157" t="s">
        <v>246</v>
      </c>
    </row>
    <row r="131" spans="2:65" s="1" customFormat="1" ht="16.5" customHeight="1">
      <c r="B131" s="145"/>
      <c r="C131" s="146" t="s">
        <v>247</v>
      </c>
      <c r="D131" s="146" t="s">
        <v>191</v>
      </c>
      <c r="E131" s="147" t="s">
        <v>248</v>
      </c>
      <c r="F131" s="148" t="s">
        <v>249</v>
      </c>
      <c r="G131" s="149" t="s">
        <v>233</v>
      </c>
      <c r="H131" s="150">
        <v>19.95</v>
      </c>
      <c r="I131" s="151"/>
      <c r="J131" s="152">
        <f t="shared" si="10"/>
        <v>0</v>
      </c>
      <c r="K131" s="148" t="s">
        <v>195</v>
      </c>
      <c r="L131" s="29"/>
      <c r="M131" s="153" t="s">
        <v>3</v>
      </c>
      <c r="N131" s="154" t="s">
        <v>44</v>
      </c>
      <c r="O131" s="49"/>
      <c r="P131" s="155">
        <f t="shared" si="11"/>
        <v>0</v>
      </c>
      <c r="Q131" s="155">
        <v>0</v>
      </c>
      <c r="R131" s="155">
        <f t="shared" si="12"/>
        <v>0</v>
      </c>
      <c r="S131" s="155">
        <v>0</v>
      </c>
      <c r="T131" s="156">
        <f t="shared" si="13"/>
        <v>0</v>
      </c>
      <c r="AR131" s="157" t="s">
        <v>196</v>
      </c>
      <c r="AT131" s="157" t="s">
        <v>191</v>
      </c>
      <c r="AU131" s="157" t="s">
        <v>85</v>
      </c>
      <c r="AY131" s="14" t="s">
        <v>189</v>
      </c>
      <c r="BE131" s="158">
        <f t="shared" si="14"/>
        <v>0</v>
      </c>
      <c r="BF131" s="158">
        <f t="shared" si="15"/>
        <v>0</v>
      </c>
      <c r="BG131" s="158">
        <f t="shared" si="16"/>
        <v>0</v>
      </c>
      <c r="BH131" s="158">
        <f t="shared" si="17"/>
        <v>0</v>
      </c>
      <c r="BI131" s="158">
        <f t="shared" si="18"/>
        <v>0</v>
      </c>
      <c r="BJ131" s="14" t="s">
        <v>85</v>
      </c>
      <c r="BK131" s="158">
        <f t="shared" si="19"/>
        <v>0</v>
      </c>
      <c r="BL131" s="14" t="s">
        <v>196</v>
      </c>
      <c r="BM131" s="157" t="s">
        <v>250</v>
      </c>
    </row>
    <row r="132" spans="2:65" s="1" customFormat="1" ht="16.5" customHeight="1">
      <c r="B132" s="145"/>
      <c r="C132" s="146" t="s">
        <v>9</v>
      </c>
      <c r="D132" s="146" t="s">
        <v>191</v>
      </c>
      <c r="E132" s="147" t="s">
        <v>251</v>
      </c>
      <c r="F132" s="148" t="s">
        <v>252</v>
      </c>
      <c r="G132" s="149" t="s">
        <v>223</v>
      </c>
      <c r="H132" s="150">
        <v>1.4630000000000001</v>
      </c>
      <c r="I132" s="151"/>
      <c r="J132" s="152">
        <f t="shared" si="10"/>
        <v>0</v>
      </c>
      <c r="K132" s="148" t="s">
        <v>195</v>
      </c>
      <c r="L132" s="29"/>
      <c r="M132" s="153" t="s">
        <v>3</v>
      </c>
      <c r="N132" s="154" t="s">
        <v>44</v>
      </c>
      <c r="O132" s="49"/>
      <c r="P132" s="155">
        <f t="shared" si="11"/>
        <v>0</v>
      </c>
      <c r="Q132" s="155">
        <v>1.06277</v>
      </c>
      <c r="R132" s="155">
        <f t="shared" si="12"/>
        <v>1.55483251</v>
      </c>
      <c r="S132" s="155">
        <v>0</v>
      </c>
      <c r="T132" s="156">
        <f t="shared" si="13"/>
        <v>0</v>
      </c>
      <c r="AR132" s="157" t="s">
        <v>196</v>
      </c>
      <c r="AT132" s="157" t="s">
        <v>191</v>
      </c>
      <c r="AU132" s="157" t="s">
        <v>85</v>
      </c>
      <c r="AY132" s="14" t="s">
        <v>189</v>
      </c>
      <c r="BE132" s="158">
        <f t="shared" si="14"/>
        <v>0</v>
      </c>
      <c r="BF132" s="158">
        <f t="shared" si="15"/>
        <v>0</v>
      </c>
      <c r="BG132" s="158">
        <f t="shared" si="16"/>
        <v>0</v>
      </c>
      <c r="BH132" s="158">
        <f t="shared" si="17"/>
        <v>0</v>
      </c>
      <c r="BI132" s="158">
        <f t="shared" si="18"/>
        <v>0</v>
      </c>
      <c r="BJ132" s="14" t="s">
        <v>85</v>
      </c>
      <c r="BK132" s="158">
        <f t="shared" si="19"/>
        <v>0</v>
      </c>
      <c r="BL132" s="14" t="s">
        <v>196</v>
      </c>
      <c r="BM132" s="157" t="s">
        <v>253</v>
      </c>
    </row>
    <row r="133" spans="2:65" s="1" customFormat="1" ht="16.5" customHeight="1">
      <c r="B133" s="145"/>
      <c r="C133" s="159" t="s">
        <v>254</v>
      </c>
      <c r="D133" s="159" t="s">
        <v>255</v>
      </c>
      <c r="E133" s="160" t="s">
        <v>256</v>
      </c>
      <c r="F133" s="161" t="s">
        <v>257</v>
      </c>
      <c r="G133" s="162" t="s">
        <v>258</v>
      </c>
      <c r="H133" s="163">
        <v>283.5</v>
      </c>
      <c r="I133" s="164"/>
      <c r="J133" s="165">
        <f t="shared" si="10"/>
        <v>0</v>
      </c>
      <c r="K133" s="161" t="s">
        <v>195</v>
      </c>
      <c r="L133" s="166"/>
      <c r="M133" s="167" t="s">
        <v>3</v>
      </c>
      <c r="N133" s="168" t="s">
        <v>44</v>
      </c>
      <c r="O133" s="49"/>
      <c r="P133" s="155">
        <f t="shared" si="11"/>
        <v>0</v>
      </c>
      <c r="Q133" s="155">
        <v>2.0000000000000001E-4</v>
      </c>
      <c r="R133" s="155">
        <f t="shared" si="12"/>
        <v>5.67E-2</v>
      </c>
      <c r="S133" s="155">
        <v>0</v>
      </c>
      <c r="T133" s="156">
        <f t="shared" si="13"/>
        <v>0</v>
      </c>
      <c r="AR133" s="157" t="s">
        <v>220</v>
      </c>
      <c r="AT133" s="157" t="s">
        <v>255</v>
      </c>
      <c r="AU133" s="157" t="s">
        <v>85</v>
      </c>
      <c r="AY133" s="14" t="s">
        <v>189</v>
      </c>
      <c r="BE133" s="158">
        <f t="shared" si="14"/>
        <v>0</v>
      </c>
      <c r="BF133" s="158">
        <f t="shared" si="15"/>
        <v>0</v>
      </c>
      <c r="BG133" s="158">
        <f t="shared" si="16"/>
        <v>0</v>
      </c>
      <c r="BH133" s="158">
        <f t="shared" si="17"/>
        <v>0</v>
      </c>
      <c r="BI133" s="158">
        <f t="shared" si="18"/>
        <v>0</v>
      </c>
      <c r="BJ133" s="14" t="s">
        <v>85</v>
      </c>
      <c r="BK133" s="158">
        <f t="shared" si="19"/>
        <v>0</v>
      </c>
      <c r="BL133" s="14" t="s">
        <v>196</v>
      </c>
      <c r="BM133" s="157" t="s">
        <v>259</v>
      </c>
    </row>
    <row r="134" spans="2:65" s="1" customFormat="1" ht="16.5" customHeight="1">
      <c r="B134" s="145"/>
      <c r="C134" s="146" t="s">
        <v>260</v>
      </c>
      <c r="D134" s="146" t="s">
        <v>191</v>
      </c>
      <c r="E134" s="147" t="s">
        <v>261</v>
      </c>
      <c r="F134" s="148" t="s">
        <v>262</v>
      </c>
      <c r="G134" s="149" t="s">
        <v>194</v>
      </c>
      <c r="H134" s="150">
        <v>31.23</v>
      </c>
      <c r="I134" s="151"/>
      <c r="J134" s="152">
        <f t="shared" si="10"/>
        <v>0</v>
      </c>
      <c r="K134" s="148" t="s">
        <v>195</v>
      </c>
      <c r="L134" s="29"/>
      <c r="M134" s="153" t="s">
        <v>3</v>
      </c>
      <c r="N134" s="154" t="s">
        <v>44</v>
      </c>
      <c r="O134" s="49"/>
      <c r="P134" s="155">
        <f t="shared" si="11"/>
        <v>0</v>
      </c>
      <c r="Q134" s="155">
        <v>2.45329</v>
      </c>
      <c r="R134" s="155">
        <f t="shared" si="12"/>
        <v>76.616246700000005</v>
      </c>
      <c r="S134" s="155">
        <v>0</v>
      </c>
      <c r="T134" s="156">
        <f t="shared" si="13"/>
        <v>0</v>
      </c>
      <c r="AR134" s="157" t="s">
        <v>196</v>
      </c>
      <c r="AT134" s="157" t="s">
        <v>191</v>
      </c>
      <c r="AU134" s="157" t="s">
        <v>85</v>
      </c>
      <c r="AY134" s="14" t="s">
        <v>189</v>
      </c>
      <c r="BE134" s="158">
        <f t="shared" si="14"/>
        <v>0</v>
      </c>
      <c r="BF134" s="158">
        <f t="shared" si="15"/>
        <v>0</v>
      </c>
      <c r="BG134" s="158">
        <f t="shared" si="16"/>
        <v>0</v>
      </c>
      <c r="BH134" s="158">
        <f t="shared" si="17"/>
        <v>0</v>
      </c>
      <c r="BI134" s="158">
        <f t="shared" si="18"/>
        <v>0</v>
      </c>
      <c r="BJ134" s="14" t="s">
        <v>85</v>
      </c>
      <c r="BK134" s="158">
        <f t="shared" si="19"/>
        <v>0</v>
      </c>
      <c r="BL134" s="14" t="s">
        <v>196</v>
      </c>
      <c r="BM134" s="157" t="s">
        <v>263</v>
      </c>
    </row>
    <row r="135" spans="2:65" s="1" customFormat="1" ht="16.5" customHeight="1">
      <c r="B135" s="145"/>
      <c r="C135" s="146" t="s">
        <v>264</v>
      </c>
      <c r="D135" s="146" t="s">
        <v>191</v>
      </c>
      <c r="E135" s="147" t="s">
        <v>265</v>
      </c>
      <c r="F135" s="148" t="s">
        <v>266</v>
      </c>
      <c r="G135" s="149" t="s">
        <v>223</v>
      </c>
      <c r="H135" s="150">
        <v>0.39200000000000002</v>
      </c>
      <c r="I135" s="151"/>
      <c r="J135" s="152">
        <f t="shared" si="10"/>
        <v>0</v>
      </c>
      <c r="K135" s="148" t="s">
        <v>195</v>
      </c>
      <c r="L135" s="29"/>
      <c r="M135" s="153" t="s">
        <v>3</v>
      </c>
      <c r="N135" s="154" t="s">
        <v>44</v>
      </c>
      <c r="O135" s="49"/>
      <c r="P135" s="155">
        <f t="shared" si="11"/>
        <v>0</v>
      </c>
      <c r="Q135" s="155">
        <v>1.0601700000000001</v>
      </c>
      <c r="R135" s="155">
        <f t="shared" si="12"/>
        <v>0.41558664000000006</v>
      </c>
      <c r="S135" s="155">
        <v>0</v>
      </c>
      <c r="T135" s="156">
        <f t="shared" si="13"/>
        <v>0</v>
      </c>
      <c r="AR135" s="157" t="s">
        <v>196</v>
      </c>
      <c r="AT135" s="157" t="s">
        <v>191</v>
      </c>
      <c r="AU135" s="157" t="s">
        <v>85</v>
      </c>
      <c r="AY135" s="14" t="s">
        <v>189</v>
      </c>
      <c r="BE135" s="158">
        <f t="shared" si="14"/>
        <v>0</v>
      </c>
      <c r="BF135" s="158">
        <f t="shared" si="15"/>
        <v>0</v>
      </c>
      <c r="BG135" s="158">
        <f t="shared" si="16"/>
        <v>0</v>
      </c>
      <c r="BH135" s="158">
        <f t="shared" si="17"/>
        <v>0</v>
      </c>
      <c r="BI135" s="158">
        <f t="shared" si="18"/>
        <v>0</v>
      </c>
      <c r="BJ135" s="14" t="s">
        <v>85</v>
      </c>
      <c r="BK135" s="158">
        <f t="shared" si="19"/>
        <v>0</v>
      </c>
      <c r="BL135" s="14" t="s">
        <v>196</v>
      </c>
      <c r="BM135" s="157" t="s">
        <v>267</v>
      </c>
    </row>
    <row r="136" spans="2:65" s="1" customFormat="1" ht="24" customHeight="1">
      <c r="B136" s="145"/>
      <c r="C136" s="146" t="s">
        <v>268</v>
      </c>
      <c r="D136" s="146" t="s">
        <v>191</v>
      </c>
      <c r="E136" s="147" t="s">
        <v>269</v>
      </c>
      <c r="F136" s="148" t="s">
        <v>270</v>
      </c>
      <c r="G136" s="149" t="s">
        <v>233</v>
      </c>
      <c r="H136" s="150">
        <v>38.613999999999997</v>
      </c>
      <c r="I136" s="151"/>
      <c r="J136" s="152">
        <f t="shared" si="10"/>
        <v>0</v>
      </c>
      <c r="K136" s="148" t="s">
        <v>195</v>
      </c>
      <c r="L136" s="29"/>
      <c r="M136" s="153" t="s">
        <v>3</v>
      </c>
      <c r="N136" s="154" t="s">
        <v>44</v>
      </c>
      <c r="O136" s="49"/>
      <c r="P136" s="155">
        <f t="shared" si="11"/>
        <v>0</v>
      </c>
      <c r="Q136" s="155">
        <v>1.20855</v>
      </c>
      <c r="R136" s="155">
        <f t="shared" si="12"/>
        <v>46.666949699999996</v>
      </c>
      <c r="S136" s="155">
        <v>0</v>
      </c>
      <c r="T136" s="156">
        <f t="shared" si="13"/>
        <v>0</v>
      </c>
      <c r="AR136" s="157" t="s">
        <v>196</v>
      </c>
      <c r="AT136" s="157" t="s">
        <v>191</v>
      </c>
      <c r="AU136" s="157" t="s">
        <v>85</v>
      </c>
      <c r="AY136" s="14" t="s">
        <v>189</v>
      </c>
      <c r="BE136" s="158">
        <f t="shared" si="14"/>
        <v>0</v>
      </c>
      <c r="BF136" s="158">
        <f t="shared" si="15"/>
        <v>0</v>
      </c>
      <c r="BG136" s="158">
        <f t="shared" si="16"/>
        <v>0</v>
      </c>
      <c r="BH136" s="158">
        <f t="shared" si="17"/>
        <v>0</v>
      </c>
      <c r="BI136" s="158">
        <f t="shared" si="18"/>
        <v>0</v>
      </c>
      <c r="BJ136" s="14" t="s">
        <v>85</v>
      </c>
      <c r="BK136" s="158">
        <f t="shared" si="19"/>
        <v>0</v>
      </c>
      <c r="BL136" s="14" t="s">
        <v>196</v>
      </c>
      <c r="BM136" s="157" t="s">
        <v>271</v>
      </c>
    </row>
    <row r="137" spans="2:65" s="1" customFormat="1" ht="48" customHeight="1">
      <c r="B137" s="145"/>
      <c r="C137" s="146" t="s">
        <v>272</v>
      </c>
      <c r="D137" s="146" t="s">
        <v>191</v>
      </c>
      <c r="E137" s="147" t="s">
        <v>273</v>
      </c>
      <c r="F137" s="148" t="s">
        <v>274</v>
      </c>
      <c r="G137" s="149" t="s">
        <v>258</v>
      </c>
      <c r="H137" s="150">
        <v>4.5</v>
      </c>
      <c r="I137" s="151"/>
      <c r="J137" s="152">
        <f t="shared" si="10"/>
        <v>0</v>
      </c>
      <c r="K137" s="148" t="s">
        <v>195</v>
      </c>
      <c r="L137" s="29"/>
      <c r="M137" s="153" t="s">
        <v>3</v>
      </c>
      <c r="N137" s="154" t="s">
        <v>44</v>
      </c>
      <c r="O137" s="49"/>
      <c r="P137" s="155">
        <f t="shared" si="11"/>
        <v>0</v>
      </c>
      <c r="Q137" s="155">
        <v>0</v>
      </c>
      <c r="R137" s="155">
        <f t="shared" si="12"/>
        <v>0</v>
      </c>
      <c r="S137" s="155">
        <v>0</v>
      </c>
      <c r="T137" s="156">
        <f t="shared" si="13"/>
        <v>0</v>
      </c>
      <c r="AR137" s="157" t="s">
        <v>196</v>
      </c>
      <c r="AT137" s="157" t="s">
        <v>191</v>
      </c>
      <c r="AU137" s="157" t="s">
        <v>85</v>
      </c>
      <c r="AY137" s="14" t="s">
        <v>189</v>
      </c>
      <c r="BE137" s="158">
        <f t="shared" si="14"/>
        <v>0</v>
      </c>
      <c r="BF137" s="158">
        <f t="shared" si="15"/>
        <v>0</v>
      </c>
      <c r="BG137" s="158">
        <f t="shared" si="16"/>
        <v>0</v>
      </c>
      <c r="BH137" s="158">
        <f t="shared" si="17"/>
        <v>0</v>
      </c>
      <c r="BI137" s="158">
        <f t="shared" si="18"/>
        <v>0</v>
      </c>
      <c r="BJ137" s="14" t="s">
        <v>85</v>
      </c>
      <c r="BK137" s="158">
        <f t="shared" si="19"/>
        <v>0</v>
      </c>
      <c r="BL137" s="14" t="s">
        <v>196</v>
      </c>
      <c r="BM137" s="157" t="s">
        <v>275</v>
      </c>
    </row>
    <row r="138" spans="2:65" s="1" customFormat="1" ht="16.5" customHeight="1">
      <c r="B138" s="145"/>
      <c r="C138" s="159" t="s">
        <v>8</v>
      </c>
      <c r="D138" s="159" t="s">
        <v>255</v>
      </c>
      <c r="E138" s="160" t="s">
        <v>276</v>
      </c>
      <c r="F138" s="161" t="s">
        <v>277</v>
      </c>
      <c r="G138" s="162" t="s">
        <v>258</v>
      </c>
      <c r="H138" s="163">
        <v>4.5</v>
      </c>
      <c r="I138" s="164"/>
      <c r="J138" s="165">
        <f t="shared" si="10"/>
        <v>0</v>
      </c>
      <c r="K138" s="161" t="s">
        <v>195</v>
      </c>
      <c r="L138" s="166"/>
      <c r="M138" s="167" t="s">
        <v>3</v>
      </c>
      <c r="N138" s="168" t="s">
        <v>44</v>
      </c>
      <c r="O138" s="49"/>
      <c r="P138" s="155">
        <f t="shared" si="11"/>
        <v>0</v>
      </c>
      <c r="Q138" s="155">
        <v>1.72E-3</v>
      </c>
      <c r="R138" s="155">
        <f t="shared" si="12"/>
        <v>7.7399999999999995E-3</v>
      </c>
      <c r="S138" s="155">
        <v>0</v>
      </c>
      <c r="T138" s="156">
        <f t="shared" si="13"/>
        <v>0</v>
      </c>
      <c r="AR138" s="157" t="s">
        <v>220</v>
      </c>
      <c r="AT138" s="157" t="s">
        <v>255</v>
      </c>
      <c r="AU138" s="157" t="s">
        <v>85</v>
      </c>
      <c r="AY138" s="14" t="s">
        <v>189</v>
      </c>
      <c r="BE138" s="158">
        <f t="shared" si="14"/>
        <v>0</v>
      </c>
      <c r="BF138" s="158">
        <f t="shared" si="15"/>
        <v>0</v>
      </c>
      <c r="BG138" s="158">
        <f t="shared" si="16"/>
        <v>0</v>
      </c>
      <c r="BH138" s="158">
        <f t="shared" si="17"/>
        <v>0</v>
      </c>
      <c r="BI138" s="158">
        <f t="shared" si="18"/>
        <v>0</v>
      </c>
      <c r="BJ138" s="14" t="s">
        <v>85</v>
      </c>
      <c r="BK138" s="158">
        <f t="shared" si="19"/>
        <v>0</v>
      </c>
      <c r="BL138" s="14" t="s">
        <v>196</v>
      </c>
      <c r="BM138" s="157" t="s">
        <v>278</v>
      </c>
    </row>
    <row r="139" spans="2:65" s="11" customFormat="1" ht="22.9" customHeight="1">
      <c r="B139" s="132"/>
      <c r="D139" s="133" t="s">
        <v>71</v>
      </c>
      <c r="E139" s="143" t="s">
        <v>201</v>
      </c>
      <c r="F139" s="143" t="s">
        <v>279</v>
      </c>
      <c r="I139" s="135"/>
      <c r="J139" s="144">
        <f>BK139</f>
        <v>0</v>
      </c>
      <c r="L139" s="132"/>
      <c r="M139" s="137"/>
      <c r="N139" s="138"/>
      <c r="O139" s="138"/>
      <c r="P139" s="139">
        <f>SUM(P140:P156)</f>
        <v>0</v>
      </c>
      <c r="Q139" s="138"/>
      <c r="R139" s="139">
        <f>SUM(R140:R156)</f>
        <v>276.31042686000001</v>
      </c>
      <c r="S139" s="138"/>
      <c r="T139" s="140">
        <f>SUM(T140:T156)</f>
        <v>0</v>
      </c>
      <c r="AR139" s="133" t="s">
        <v>79</v>
      </c>
      <c r="AT139" s="141" t="s">
        <v>71</v>
      </c>
      <c r="AU139" s="141" t="s">
        <v>79</v>
      </c>
      <c r="AY139" s="133" t="s">
        <v>189</v>
      </c>
      <c r="BK139" s="142">
        <f>SUM(BK140:BK156)</f>
        <v>0</v>
      </c>
    </row>
    <row r="140" spans="2:65" s="1" customFormat="1" ht="24" customHeight="1">
      <c r="B140" s="145"/>
      <c r="C140" s="146" t="s">
        <v>280</v>
      </c>
      <c r="D140" s="146" t="s">
        <v>191</v>
      </c>
      <c r="E140" s="147" t="s">
        <v>281</v>
      </c>
      <c r="F140" s="148" t="s">
        <v>282</v>
      </c>
      <c r="G140" s="149" t="s">
        <v>233</v>
      </c>
      <c r="H140" s="150">
        <v>229.244</v>
      </c>
      <c r="I140" s="151"/>
      <c r="J140" s="152">
        <f t="shared" ref="J140:J156" si="20">ROUND(I140*H140,2)</f>
        <v>0</v>
      </c>
      <c r="K140" s="148" t="s">
        <v>195</v>
      </c>
      <c r="L140" s="29"/>
      <c r="M140" s="153" t="s">
        <v>3</v>
      </c>
      <c r="N140" s="154" t="s">
        <v>44</v>
      </c>
      <c r="O140" s="49"/>
      <c r="P140" s="155">
        <f t="shared" ref="P140:P156" si="21">O140*H140</f>
        <v>0</v>
      </c>
      <c r="Q140" s="155">
        <v>0.15301000000000001</v>
      </c>
      <c r="R140" s="155">
        <f t="shared" ref="R140:R156" si="22">Q140*H140</f>
        <v>35.076624440000003</v>
      </c>
      <c r="S140" s="155">
        <v>0</v>
      </c>
      <c r="T140" s="156">
        <f t="shared" ref="T140:T156" si="23">S140*H140</f>
        <v>0</v>
      </c>
      <c r="AR140" s="157" t="s">
        <v>196</v>
      </c>
      <c r="AT140" s="157" t="s">
        <v>191</v>
      </c>
      <c r="AU140" s="157" t="s">
        <v>85</v>
      </c>
      <c r="AY140" s="14" t="s">
        <v>189</v>
      </c>
      <c r="BE140" s="158">
        <f t="shared" ref="BE140:BE156" si="24">IF(N140="základní",J140,0)</f>
        <v>0</v>
      </c>
      <c r="BF140" s="158">
        <f t="shared" ref="BF140:BF156" si="25">IF(N140="snížená",J140,0)</f>
        <v>0</v>
      </c>
      <c r="BG140" s="158">
        <f t="shared" ref="BG140:BG156" si="26">IF(N140="zákl. přenesená",J140,0)</f>
        <v>0</v>
      </c>
      <c r="BH140" s="158">
        <f t="shared" ref="BH140:BH156" si="27">IF(N140="sníž. přenesená",J140,0)</f>
        <v>0</v>
      </c>
      <c r="BI140" s="158">
        <f t="shared" ref="BI140:BI156" si="28">IF(N140="nulová",J140,0)</f>
        <v>0</v>
      </c>
      <c r="BJ140" s="14" t="s">
        <v>85</v>
      </c>
      <c r="BK140" s="158">
        <f t="shared" ref="BK140:BK156" si="29">ROUND(I140*H140,2)</f>
        <v>0</v>
      </c>
      <c r="BL140" s="14" t="s">
        <v>196</v>
      </c>
      <c r="BM140" s="157" t="s">
        <v>283</v>
      </c>
    </row>
    <row r="141" spans="2:65" s="1" customFormat="1" ht="24" customHeight="1">
      <c r="B141" s="145"/>
      <c r="C141" s="146" t="s">
        <v>284</v>
      </c>
      <c r="D141" s="146" t="s">
        <v>191</v>
      </c>
      <c r="E141" s="147" t="s">
        <v>285</v>
      </c>
      <c r="F141" s="148" t="s">
        <v>286</v>
      </c>
      <c r="G141" s="149" t="s">
        <v>233</v>
      </c>
      <c r="H141" s="150">
        <v>45.713000000000001</v>
      </c>
      <c r="I141" s="151"/>
      <c r="J141" s="152">
        <f t="shared" si="20"/>
        <v>0</v>
      </c>
      <c r="K141" s="148" t="s">
        <v>195</v>
      </c>
      <c r="L141" s="29"/>
      <c r="M141" s="153" t="s">
        <v>3</v>
      </c>
      <c r="N141" s="154" t="s">
        <v>44</v>
      </c>
      <c r="O141" s="49"/>
      <c r="P141" s="155">
        <f t="shared" si="21"/>
        <v>0</v>
      </c>
      <c r="Q141" s="155">
        <v>0.22158</v>
      </c>
      <c r="R141" s="155">
        <f t="shared" si="22"/>
        <v>10.129086539999999</v>
      </c>
      <c r="S141" s="155">
        <v>0</v>
      </c>
      <c r="T141" s="156">
        <f t="shared" si="23"/>
        <v>0</v>
      </c>
      <c r="AR141" s="157" t="s">
        <v>196</v>
      </c>
      <c r="AT141" s="157" t="s">
        <v>191</v>
      </c>
      <c r="AU141" s="157" t="s">
        <v>85</v>
      </c>
      <c r="AY141" s="14" t="s">
        <v>189</v>
      </c>
      <c r="BE141" s="158">
        <f t="shared" si="24"/>
        <v>0</v>
      </c>
      <c r="BF141" s="158">
        <f t="shared" si="25"/>
        <v>0</v>
      </c>
      <c r="BG141" s="158">
        <f t="shared" si="26"/>
        <v>0</v>
      </c>
      <c r="BH141" s="158">
        <f t="shared" si="27"/>
        <v>0</v>
      </c>
      <c r="BI141" s="158">
        <f t="shared" si="28"/>
        <v>0</v>
      </c>
      <c r="BJ141" s="14" t="s">
        <v>85</v>
      </c>
      <c r="BK141" s="158">
        <f t="shared" si="29"/>
        <v>0</v>
      </c>
      <c r="BL141" s="14" t="s">
        <v>196</v>
      </c>
      <c r="BM141" s="157" t="s">
        <v>287</v>
      </c>
    </row>
    <row r="142" spans="2:65" s="1" customFormat="1" ht="24" customHeight="1">
      <c r="B142" s="145"/>
      <c r="C142" s="146" t="s">
        <v>288</v>
      </c>
      <c r="D142" s="146" t="s">
        <v>191</v>
      </c>
      <c r="E142" s="147" t="s">
        <v>289</v>
      </c>
      <c r="F142" s="148" t="s">
        <v>290</v>
      </c>
      <c r="G142" s="149" t="s">
        <v>233</v>
      </c>
      <c r="H142" s="150">
        <v>343.76799999999997</v>
      </c>
      <c r="I142" s="151"/>
      <c r="J142" s="152">
        <f t="shared" si="20"/>
        <v>0</v>
      </c>
      <c r="K142" s="148" t="s">
        <v>195</v>
      </c>
      <c r="L142" s="29"/>
      <c r="M142" s="153" t="s">
        <v>3</v>
      </c>
      <c r="N142" s="154" t="s">
        <v>44</v>
      </c>
      <c r="O142" s="49"/>
      <c r="P142" s="155">
        <f t="shared" si="21"/>
        <v>0</v>
      </c>
      <c r="Q142" s="155">
        <v>0.30726999999999999</v>
      </c>
      <c r="R142" s="155">
        <f t="shared" si="22"/>
        <v>105.62959335999999</v>
      </c>
      <c r="S142" s="155">
        <v>0</v>
      </c>
      <c r="T142" s="156">
        <f t="shared" si="23"/>
        <v>0</v>
      </c>
      <c r="AR142" s="157" t="s">
        <v>196</v>
      </c>
      <c r="AT142" s="157" t="s">
        <v>191</v>
      </c>
      <c r="AU142" s="157" t="s">
        <v>85</v>
      </c>
      <c r="AY142" s="14" t="s">
        <v>189</v>
      </c>
      <c r="BE142" s="158">
        <f t="shared" si="24"/>
        <v>0</v>
      </c>
      <c r="BF142" s="158">
        <f t="shared" si="25"/>
        <v>0</v>
      </c>
      <c r="BG142" s="158">
        <f t="shared" si="26"/>
        <v>0</v>
      </c>
      <c r="BH142" s="158">
        <f t="shared" si="27"/>
        <v>0</v>
      </c>
      <c r="BI142" s="158">
        <f t="shared" si="28"/>
        <v>0</v>
      </c>
      <c r="BJ142" s="14" t="s">
        <v>85</v>
      </c>
      <c r="BK142" s="158">
        <f t="shared" si="29"/>
        <v>0</v>
      </c>
      <c r="BL142" s="14" t="s">
        <v>196</v>
      </c>
      <c r="BM142" s="157" t="s">
        <v>291</v>
      </c>
    </row>
    <row r="143" spans="2:65" s="1" customFormat="1" ht="24" customHeight="1">
      <c r="B143" s="145"/>
      <c r="C143" s="146" t="s">
        <v>292</v>
      </c>
      <c r="D143" s="146" t="s">
        <v>191</v>
      </c>
      <c r="E143" s="147" t="s">
        <v>293</v>
      </c>
      <c r="F143" s="148" t="s">
        <v>294</v>
      </c>
      <c r="G143" s="149" t="s">
        <v>233</v>
      </c>
      <c r="H143" s="150">
        <v>76.691999999999993</v>
      </c>
      <c r="I143" s="151"/>
      <c r="J143" s="152">
        <f t="shared" si="20"/>
        <v>0</v>
      </c>
      <c r="K143" s="148" t="s">
        <v>195</v>
      </c>
      <c r="L143" s="29"/>
      <c r="M143" s="153" t="s">
        <v>3</v>
      </c>
      <c r="N143" s="154" t="s">
        <v>44</v>
      </c>
      <c r="O143" s="49"/>
      <c r="P143" s="155">
        <f t="shared" si="21"/>
        <v>0</v>
      </c>
      <c r="Q143" s="155">
        <v>0.25075999999999998</v>
      </c>
      <c r="R143" s="155">
        <f t="shared" si="22"/>
        <v>19.231285919999998</v>
      </c>
      <c r="S143" s="155">
        <v>0</v>
      </c>
      <c r="T143" s="156">
        <f t="shared" si="23"/>
        <v>0</v>
      </c>
      <c r="AR143" s="157" t="s">
        <v>196</v>
      </c>
      <c r="AT143" s="157" t="s">
        <v>191</v>
      </c>
      <c r="AU143" s="157" t="s">
        <v>85</v>
      </c>
      <c r="AY143" s="14" t="s">
        <v>189</v>
      </c>
      <c r="BE143" s="158">
        <f t="shared" si="24"/>
        <v>0</v>
      </c>
      <c r="BF143" s="158">
        <f t="shared" si="25"/>
        <v>0</v>
      </c>
      <c r="BG143" s="158">
        <f t="shared" si="26"/>
        <v>0</v>
      </c>
      <c r="BH143" s="158">
        <f t="shared" si="27"/>
        <v>0</v>
      </c>
      <c r="BI143" s="158">
        <f t="shared" si="28"/>
        <v>0</v>
      </c>
      <c r="BJ143" s="14" t="s">
        <v>85</v>
      </c>
      <c r="BK143" s="158">
        <f t="shared" si="29"/>
        <v>0</v>
      </c>
      <c r="BL143" s="14" t="s">
        <v>196</v>
      </c>
      <c r="BM143" s="157" t="s">
        <v>295</v>
      </c>
    </row>
    <row r="144" spans="2:65" s="1" customFormat="1" ht="24" customHeight="1">
      <c r="B144" s="145"/>
      <c r="C144" s="146" t="s">
        <v>296</v>
      </c>
      <c r="D144" s="146" t="s">
        <v>191</v>
      </c>
      <c r="E144" s="147" t="s">
        <v>297</v>
      </c>
      <c r="F144" s="148" t="s">
        <v>298</v>
      </c>
      <c r="G144" s="149" t="s">
        <v>233</v>
      </c>
      <c r="H144" s="150">
        <v>312.48500000000001</v>
      </c>
      <c r="I144" s="151"/>
      <c r="J144" s="152">
        <f t="shared" si="20"/>
        <v>0</v>
      </c>
      <c r="K144" s="148" t="s">
        <v>195</v>
      </c>
      <c r="L144" s="29"/>
      <c r="M144" s="153" t="s">
        <v>3</v>
      </c>
      <c r="N144" s="154" t="s">
        <v>44</v>
      </c>
      <c r="O144" s="49"/>
      <c r="P144" s="155">
        <f t="shared" si="21"/>
        <v>0</v>
      </c>
      <c r="Q144" s="155">
        <v>0.29424</v>
      </c>
      <c r="R144" s="155">
        <f t="shared" si="22"/>
        <v>91.94558640000001</v>
      </c>
      <c r="S144" s="155">
        <v>0</v>
      </c>
      <c r="T144" s="156">
        <f t="shared" si="23"/>
        <v>0</v>
      </c>
      <c r="AR144" s="157" t="s">
        <v>196</v>
      </c>
      <c r="AT144" s="157" t="s">
        <v>191</v>
      </c>
      <c r="AU144" s="157" t="s">
        <v>85</v>
      </c>
      <c r="AY144" s="14" t="s">
        <v>189</v>
      </c>
      <c r="BE144" s="158">
        <f t="shared" si="24"/>
        <v>0</v>
      </c>
      <c r="BF144" s="158">
        <f t="shared" si="25"/>
        <v>0</v>
      </c>
      <c r="BG144" s="158">
        <f t="shared" si="26"/>
        <v>0</v>
      </c>
      <c r="BH144" s="158">
        <f t="shared" si="27"/>
        <v>0</v>
      </c>
      <c r="BI144" s="158">
        <f t="shared" si="28"/>
        <v>0</v>
      </c>
      <c r="BJ144" s="14" t="s">
        <v>85</v>
      </c>
      <c r="BK144" s="158">
        <f t="shared" si="29"/>
        <v>0</v>
      </c>
      <c r="BL144" s="14" t="s">
        <v>196</v>
      </c>
      <c r="BM144" s="157" t="s">
        <v>299</v>
      </c>
    </row>
    <row r="145" spans="2:65" s="1" customFormat="1" ht="16.5" customHeight="1">
      <c r="B145" s="145"/>
      <c r="C145" s="146" t="s">
        <v>300</v>
      </c>
      <c r="D145" s="146" t="s">
        <v>191</v>
      </c>
      <c r="E145" s="147" t="s">
        <v>301</v>
      </c>
      <c r="F145" s="148" t="s">
        <v>302</v>
      </c>
      <c r="G145" s="149" t="s">
        <v>258</v>
      </c>
      <c r="H145" s="150">
        <v>169.72</v>
      </c>
      <c r="I145" s="151"/>
      <c r="J145" s="152">
        <f t="shared" si="20"/>
        <v>0</v>
      </c>
      <c r="K145" s="148" t="s">
        <v>195</v>
      </c>
      <c r="L145" s="29"/>
      <c r="M145" s="153" t="s">
        <v>3</v>
      </c>
      <c r="N145" s="154" t="s">
        <v>44</v>
      </c>
      <c r="O145" s="49"/>
      <c r="P145" s="155">
        <f t="shared" si="21"/>
        <v>0</v>
      </c>
      <c r="Q145" s="155">
        <v>1.4400000000000001E-3</v>
      </c>
      <c r="R145" s="155">
        <f t="shared" si="22"/>
        <v>0.24439680000000003</v>
      </c>
      <c r="S145" s="155">
        <v>0</v>
      </c>
      <c r="T145" s="156">
        <f t="shared" si="23"/>
        <v>0</v>
      </c>
      <c r="AR145" s="157" t="s">
        <v>196</v>
      </c>
      <c r="AT145" s="157" t="s">
        <v>191</v>
      </c>
      <c r="AU145" s="157" t="s">
        <v>85</v>
      </c>
      <c r="AY145" s="14" t="s">
        <v>189</v>
      </c>
      <c r="BE145" s="158">
        <f t="shared" si="24"/>
        <v>0</v>
      </c>
      <c r="BF145" s="158">
        <f t="shared" si="25"/>
        <v>0</v>
      </c>
      <c r="BG145" s="158">
        <f t="shared" si="26"/>
        <v>0</v>
      </c>
      <c r="BH145" s="158">
        <f t="shared" si="27"/>
        <v>0</v>
      </c>
      <c r="BI145" s="158">
        <f t="shared" si="28"/>
        <v>0</v>
      </c>
      <c r="BJ145" s="14" t="s">
        <v>85</v>
      </c>
      <c r="BK145" s="158">
        <f t="shared" si="29"/>
        <v>0</v>
      </c>
      <c r="BL145" s="14" t="s">
        <v>196</v>
      </c>
      <c r="BM145" s="157" t="s">
        <v>303</v>
      </c>
    </row>
    <row r="146" spans="2:65" s="1" customFormat="1" ht="16.5" customHeight="1">
      <c r="B146" s="145"/>
      <c r="C146" s="146" t="s">
        <v>304</v>
      </c>
      <c r="D146" s="146" t="s">
        <v>191</v>
      </c>
      <c r="E146" s="147" t="s">
        <v>305</v>
      </c>
      <c r="F146" s="148" t="s">
        <v>306</v>
      </c>
      <c r="G146" s="149" t="s">
        <v>307</v>
      </c>
      <c r="H146" s="150">
        <v>10</v>
      </c>
      <c r="I146" s="151"/>
      <c r="J146" s="152">
        <f t="shared" si="20"/>
        <v>0</v>
      </c>
      <c r="K146" s="148" t="s">
        <v>195</v>
      </c>
      <c r="L146" s="29"/>
      <c r="M146" s="153" t="s">
        <v>3</v>
      </c>
      <c r="N146" s="154" t="s">
        <v>44</v>
      </c>
      <c r="O146" s="49"/>
      <c r="P146" s="155">
        <f t="shared" si="21"/>
        <v>0</v>
      </c>
      <c r="Q146" s="155">
        <v>1.7940000000000001E-2</v>
      </c>
      <c r="R146" s="155">
        <f t="shared" si="22"/>
        <v>0.1794</v>
      </c>
      <c r="S146" s="155">
        <v>0</v>
      </c>
      <c r="T146" s="156">
        <f t="shared" si="23"/>
        <v>0</v>
      </c>
      <c r="AR146" s="157" t="s">
        <v>196</v>
      </c>
      <c r="AT146" s="157" t="s">
        <v>191</v>
      </c>
      <c r="AU146" s="157" t="s">
        <v>85</v>
      </c>
      <c r="AY146" s="14" t="s">
        <v>189</v>
      </c>
      <c r="BE146" s="158">
        <f t="shared" si="24"/>
        <v>0</v>
      </c>
      <c r="BF146" s="158">
        <f t="shared" si="25"/>
        <v>0</v>
      </c>
      <c r="BG146" s="158">
        <f t="shared" si="26"/>
        <v>0</v>
      </c>
      <c r="BH146" s="158">
        <f t="shared" si="27"/>
        <v>0</v>
      </c>
      <c r="BI146" s="158">
        <f t="shared" si="28"/>
        <v>0</v>
      </c>
      <c r="BJ146" s="14" t="s">
        <v>85</v>
      </c>
      <c r="BK146" s="158">
        <f t="shared" si="29"/>
        <v>0</v>
      </c>
      <c r="BL146" s="14" t="s">
        <v>196</v>
      </c>
      <c r="BM146" s="157" t="s">
        <v>308</v>
      </c>
    </row>
    <row r="147" spans="2:65" s="1" customFormat="1" ht="16.5" customHeight="1">
      <c r="B147" s="145"/>
      <c r="C147" s="146" t="s">
        <v>309</v>
      </c>
      <c r="D147" s="146" t="s">
        <v>191</v>
      </c>
      <c r="E147" s="147" t="s">
        <v>310</v>
      </c>
      <c r="F147" s="148" t="s">
        <v>311</v>
      </c>
      <c r="G147" s="149" t="s">
        <v>307</v>
      </c>
      <c r="H147" s="150">
        <v>8</v>
      </c>
      <c r="I147" s="151"/>
      <c r="J147" s="152">
        <f t="shared" si="20"/>
        <v>0</v>
      </c>
      <c r="K147" s="148" t="s">
        <v>195</v>
      </c>
      <c r="L147" s="29"/>
      <c r="M147" s="153" t="s">
        <v>3</v>
      </c>
      <c r="N147" s="154" t="s">
        <v>44</v>
      </c>
      <c r="O147" s="49"/>
      <c r="P147" s="155">
        <f t="shared" si="21"/>
        <v>0</v>
      </c>
      <c r="Q147" s="155">
        <v>2.2780000000000002E-2</v>
      </c>
      <c r="R147" s="155">
        <f t="shared" si="22"/>
        <v>0.18224000000000001</v>
      </c>
      <c r="S147" s="155">
        <v>0</v>
      </c>
      <c r="T147" s="156">
        <f t="shared" si="23"/>
        <v>0</v>
      </c>
      <c r="AR147" s="157" t="s">
        <v>196</v>
      </c>
      <c r="AT147" s="157" t="s">
        <v>191</v>
      </c>
      <c r="AU147" s="157" t="s">
        <v>85</v>
      </c>
      <c r="AY147" s="14" t="s">
        <v>189</v>
      </c>
      <c r="BE147" s="158">
        <f t="shared" si="24"/>
        <v>0</v>
      </c>
      <c r="BF147" s="158">
        <f t="shared" si="25"/>
        <v>0</v>
      </c>
      <c r="BG147" s="158">
        <f t="shared" si="26"/>
        <v>0</v>
      </c>
      <c r="BH147" s="158">
        <f t="shared" si="27"/>
        <v>0</v>
      </c>
      <c r="BI147" s="158">
        <f t="shared" si="28"/>
        <v>0</v>
      </c>
      <c r="BJ147" s="14" t="s">
        <v>85</v>
      </c>
      <c r="BK147" s="158">
        <f t="shared" si="29"/>
        <v>0</v>
      </c>
      <c r="BL147" s="14" t="s">
        <v>196</v>
      </c>
      <c r="BM147" s="157" t="s">
        <v>312</v>
      </c>
    </row>
    <row r="148" spans="2:65" s="1" customFormat="1" ht="16.5" customHeight="1">
      <c r="B148" s="145"/>
      <c r="C148" s="146" t="s">
        <v>313</v>
      </c>
      <c r="D148" s="146" t="s">
        <v>191</v>
      </c>
      <c r="E148" s="147" t="s">
        <v>314</v>
      </c>
      <c r="F148" s="148" t="s">
        <v>315</v>
      </c>
      <c r="G148" s="149" t="s">
        <v>307</v>
      </c>
      <c r="H148" s="150">
        <v>12</v>
      </c>
      <c r="I148" s="151"/>
      <c r="J148" s="152">
        <f t="shared" si="20"/>
        <v>0</v>
      </c>
      <c r="K148" s="148" t="s">
        <v>195</v>
      </c>
      <c r="L148" s="29"/>
      <c r="M148" s="153" t="s">
        <v>3</v>
      </c>
      <c r="N148" s="154" t="s">
        <v>44</v>
      </c>
      <c r="O148" s="49"/>
      <c r="P148" s="155">
        <f t="shared" si="21"/>
        <v>0</v>
      </c>
      <c r="Q148" s="155">
        <v>2.7210000000000002E-2</v>
      </c>
      <c r="R148" s="155">
        <f t="shared" si="22"/>
        <v>0.32652000000000003</v>
      </c>
      <c r="S148" s="155">
        <v>0</v>
      </c>
      <c r="T148" s="156">
        <f t="shared" si="23"/>
        <v>0</v>
      </c>
      <c r="AR148" s="157" t="s">
        <v>196</v>
      </c>
      <c r="AT148" s="157" t="s">
        <v>191</v>
      </c>
      <c r="AU148" s="157" t="s">
        <v>85</v>
      </c>
      <c r="AY148" s="14" t="s">
        <v>189</v>
      </c>
      <c r="BE148" s="158">
        <f t="shared" si="24"/>
        <v>0</v>
      </c>
      <c r="BF148" s="158">
        <f t="shared" si="25"/>
        <v>0</v>
      </c>
      <c r="BG148" s="158">
        <f t="shared" si="26"/>
        <v>0</v>
      </c>
      <c r="BH148" s="158">
        <f t="shared" si="27"/>
        <v>0</v>
      </c>
      <c r="BI148" s="158">
        <f t="shared" si="28"/>
        <v>0</v>
      </c>
      <c r="BJ148" s="14" t="s">
        <v>85</v>
      </c>
      <c r="BK148" s="158">
        <f t="shared" si="29"/>
        <v>0</v>
      </c>
      <c r="BL148" s="14" t="s">
        <v>196</v>
      </c>
      <c r="BM148" s="157" t="s">
        <v>316</v>
      </c>
    </row>
    <row r="149" spans="2:65" s="1" customFormat="1" ht="16.5" customHeight="1">
      <c r="B149" s="145"/>
      <c r="C149" s="146" t="s">
        <v>317</v>
      </c>
      <c r="D149" s="146" t="s">
        <v>191</v>
      </c>
      <c r="E149" s="147" t="s">
        <v>318</v>
      </c>
      <c r="F149" s="148" t="s">
        <v>319</v>
      </c>
      <c r="G149" s="149" t="s">
        <v>307</v>
      </c>
      <c r="H149" s="150">
        <v>32</v>
      </c>
      <c r="I149" s="151"/>
      <c r="J149" s="152">
        <f t="shared" si="20"/>
        <v>0</v>
      </c>
      <c r="K149" s="148" t="s">
        <v>195</v>
      </c>
      <c r="L149" s="29"/>
      <c r="M149" s="153" t="s">
        <v>3</v>
      </c>
      <c r="N149" s="154" t="s">
        <v>44</v>
      </c>
      <c r="O149" s="49"/>
      <c r="P149" s="155">
        <f t="shared" si="21"/>
        <v>0</v>
      </c>
      <c r="Q149" s="155">
        <v>3.6549999999999999E-2</v>
      </c>
      <c r="R149" s="155">
        <f t="shared" si="22"/>
        <v>1.1696</v>
      </c>
      <c r="S149" s="155">
        <v>0</v>
      </c>
      <c r="T149" s="156">
        <f t="shared" si="23"/>
        <v>0</v>
      </c>
      <c r="AR149" s="157" t="s">
        <v>196</v>
      </c>
      <c r="AT149" s="157" t="s">
        <v>191</v>
      </c>
      <c r="AU149" s="157" t="s">
        <v>85</v>
      </c>
      <c r="AY149" s="14" t="s">
        <v>189</v>
      </c>
      <c r="BE149" s="158">
        <f t="shared" si="24"/>
        <v>0</v>
      </c>
      <c r="BF149" s="158">
        <f t="shared" si="25"/>
        <v>0</v>
      </c>
      <c r="BG149" s="158">
        <f t="shared" si="26"/>
        <v>0</v>
      </c>
      <c r="BH149" s="158">
        <f t="shared" si="27"/>
        <v>0</v>
      </c>
      <c r="BI149" s="158">
        <f t="shared" si="28"/>
        <v>0</v>
      </c>
      <c r="BJ149" s="14" t="s">
        <v>85</v>
      </c>
      <c r="BK149" s="158">
        <f t="shared" si="29"/>
        <v>0</v>
      </c>
      <c r="BL149" s="14" t="s">
        <v>196</v>
      </c>
      <c r="BM149" s="157" t="s">
        <v>320</v>
      </c>
    </row>
    <row r="150" spans="2:65" s="1" customFormat="1" ht="16.5" customHeight="1">
      <c r="B150" s="145"/>
      <c r="C150" s="146" t="s">
        <v>321</v>
      </c>
      <c r="D150" s="146" t="s">
        <v>191</v>
      </c>
      <c r="E150" s="147" t="s">
        <v>322</v>
      </c>
      <c r="F150" s="148" t="s">
        <v>323</v>
      </c>
      <c r="G150" s="149" t="s">
        <v>307</v>
      </c>
      <c r="H150" s="150">
        <v>48</v>
      </c>
      <c r="I150" s="151"/>
      <c r="J150" s="152">
        <f t="shared" si="20"/>
        <v>0</v>
      </c>
      <c r="K150" s="148" t="s">
        <v>195</v>
      </c>
      <c r="L150" s="29"/>
      <c r="M150" s="153" t="s">
        <v>3</v>
      </c>
      <c r="N150" s="154" t="s">
        <v>44</v>
      </c>
      <c r="O150" s="49"/>
      <c r="P150" s="155">
        <f t="shared" si="21"/>
        <v>0</v>
      </c>
      <c r="Q150" s="155">
        <v>4.555E-2</v>
      </c>
      <c r="R150" s="155">
        <f t="shared" si="22"/>
        <v>2.1863999999999999</v>
      </c>
      <c r="S150" s="155">
        <v>0</v>
      </c>
      <c r="T150" s="156">
        <f t="shared" si="23"/>
        <v>0</v>
      </c>
      <c r="AR150" s="157" t="s">
        <v>196</v>
      </c>
      <c r="AT150" s="157" t="s">
        <v>191</v>
      </c>
      <c r="AU150" s="157" t="s">
        <v>85</v>
      </c>
      <c r="AY150" s="14" t="s">
        <v>189</v>
      </c>
      <c r="BE150" s="158">
        <f t="shared" si="24"/>
        <v>0</v>
      </c>
      <c r="BF150" s="158">
        <f t="shared" si="25"/>
        <v>0</v>
      </c>
      <c r="BG150" s="158">
        <f t="shared" si="26"/>
        <v>0</v>
      </c>
      <c r="BH150" s="158">
        <f t="shared" si="27"/>
        <v>0</v>
      </c>
      <c r="BI150" s="158">
        <f t="shared" si="28"/>
        <v>0</v>
      </c>
      <c r="BJ150" s="14" t="s">
        <v>85</v>
      </c>
      <c r="BK150" s="158">
        <f t="shared" si="29"/>
        <v>0</v>
      </c>
      <c r="BL150" s="14" t="s">
        <v>196</v>
      </c>
      <c r="BM150" s="157" t="s">
        <v>324</v>
      </c>
    </row>
    <row r="151" spans="2:65" s="1" customFormat="1" ht="16.5" customHeight="1">
      <c r="B151" s="145"/>
      <c r="C151" s="146" t="s">
        <v>325</v>
      </c>
      <c r="D151" s="146" t="s">
        <v>191</v>
      </c>
      <c r="E151" s="147" t="s">
        <v>326</v>
      </c>
      <c r="F151" s="148" t="s">
        <v>327</v>
      </c>
      <c r="G151" s="149" t="s">
        <v>307</v>
      </c>
      <c r="H151" s="150">
        <v>20</v>
      </c>
      <c r="I151" s="151"/>
      <c r="J151" s="152">
        <f t="shared" si="20"/>
        <v>0</v>
      </c>
      <c r="K151" s="148" t="s">
        <v>195</v>
      </c>
      <c r="L151" s="29"/>
      <c r="M151" s="153" t="s">
        <v>3</v>
      </c>
      <c r="N151" s="154" t="s">
        <v>44</v>
      </c>
      <c r="O151" s="49"/>
      <c r="P151" s="155">
        <f t="shared" si="21"/>
        <v>0</v>
      </c>
      <c r="Q151" s="155">
        <v>8.1850000000000006E-2</v>
      </c>
      <c r="R151" s="155">
        <f t="shared" si="22"/>
        <v>1.637</v>
      </c>
      <c r="S151" s="155">
        <v>0</v>
      </c>
      <c r="T151" s="156">
        <f t="shared" si="23"/>
        <v>0</v>
      </c>
      <c r="AR151" s="157" t="s">
        <v>196</v>
      </c>
      <c r="AT151" s="157" t="s">
        <v>191</v>
      </c>
      <c r="AU151" s="157" t="s">
        <v>85</v>
      </c>
      <c r="AY151" s="14" t="s">
        <v>189</v>
      </c>
      <c r="BE151" s="158">
        <f t="shared" si="24"/>
        <v>0</v>
      </c>
      <c r="BF151" s="158">
        <f t="shared" si="25"/>
        <v>0</v>
      </c>
      <c r="BG151" s="158">
        <f t="shared" si="26"/>
        <v>0</v>
      </c>
      <c r="BH151" s="158">
        <f t="shared" si="27"/>
        <v>0</v>
      </c>
      <c r="BI151" s="158">
        <f t="shared" si="28"/>
        <v>0</v>
      </c>
      <c r="BJ151" s="14" t="s">
        <v>85</v>
      </c>
      <c r="BK151" s="158">
        <f t="shared" si="29"/>
        <v>0</v>
      </c>
      <c r="BL151" s="14" t="s">
        <v>196</v>
      </c>
      <c r="BM151" s="157" t="s">
        <v>328</v>
      </c>
    </row>
    <row r="152" spans="2:65" s="1" customFormat="1" ht="16.5" customHeight="1">
      <c r="B152" s="145"/>
      <c r="C152" s="146" t="s">
        <v>329</v>
      </c>
      <c r="D152" s="146" t="s">
        <v>191</v>
      </c>
      <c r="E152" s="147" t="s">
        <v>330</v>
      </c>
      <c r="F152" s="148" t="s">
        <v>331</v>
      </c>
      <c r="G152" s="149" t="s">
        <v>307</v>
      </c>
      <c r="H152" s="150">
        <v>2</v>
      </c>
      <c r="I152" s="151"/>
      <c r="J152" s="152">
        <f t="shared" si="20"/>
        <v>0</v>
      </c>
      <c r="K152" s="148" t="s">
        <v>195</v>
      </c>
      <c r="L152" s="29"/>
      <c r="M152" s="153" t="s">
        <v>3</v>
      </c>
      <c r="N152" s="154" t="s">
        <v>44</v>
      </c>
      <c r="O152" s="49"/>
      <c r="P152" s="155">
        <f t="shared" si="21"/>
        <v>0</v>
      </c>
      <c r="Q152" s="155">
        <v>0.10005</v>
      </c>
      <c r="R152" s="155">
        <f t="shared" si="22"/>
        <v>0.2001</v>
      </c>
      <c r="S152" s="155">
        <v>0</v>
      </c>
      <c r="T152" s="156">
        <f t="shared" si="23"/>
        <v>0</v>
      </c>
      <c r="AR152" s="157" t="s">
        <v>196</v>
      </c>
      <c r="AT152" s="157" t="s">
        <v>191</v>
      </c>
      <c r="AU152" s="157" t="s">
        <v>85</v>
      </c>
      <c r="AY152" s="14" t="s">
        <v>189</v>
      </c>
      <c r="BE152" s="158">
        <f t="shared" si="24"/>
        <v>0</v>
      </c>
      <c r="BF152" s="158">
        <f t="shared" si="25"/>
        <v>0</v>
      </c>
      <c r="BG152" s="158">
        <f t="shared" si="26"/>
        <v>0</v>
      </c>
      <c r="BH152" s="158">
        <f t="shared" si="27"/>
        <v>0</v>
      </c>
      <c r="BI152" s="158">
        <f t="shared" si="28"/>
        <v>0</v>
      </c>
      <c r="BJ152" s="14" t="s">
        <v>85</v>
      </c>
      <c r="BK152" s="158">
        <f t="shared" si="29"/>
        <v>0</v>
      </c>
      <c r="BL152" s="14" t="s">
        <v>196</v>
      </c>
      <c r="BM152" s="157" t="s">
        <v>332</v>
      </c>
    </row>
    <row r="153" spans="2:65" s="1" customFormat="1" ht="24" customHeight="1">
      <c r="B153" s="145"/>
      <c r="C153" s="146" t="s">
        <v>333</v>
      </c>
      <c r="D153" s="146" t="s">
        <v>191</v>
      </c>
      <c r="E153" s="147" t="s">
        <v>334</v>
      </c>
      <c r="F153" s="148" t="s">
        <v>335</v>
      </c>
      <c r="G153" s="149" t="s">
        <v>233</v>
      </c>
      <c r="H153" s="150">
        <v>80.94</v>
      </c>
      <c r="I153" s="151"/>
      <c r="J153" s="152">
        <f t="shared" si="20"/>
        <v>0</v>
      </c>
      <c r="K153" s="148" t="s">
        <v>195</v>
      </c>
      <c r="L153" s="29"/>
      <c r="M153" s="153" t="s">
        <v>3</v>
      </c>
      <c r="N153" s="154" t="s">
        <v>44</v>
      </c>
      <c r="O153" s="49"/>
      <c r="P153" s="155">
        <f t="shared" si="21"/>
        <v>0</v>
      </c>
      <c r="Q153" s="155">
        <v>8.7309999999999999E-2</v>
      </c>
      <c r="R153" s="155">
        <f t="shared" si="22"/>
        <v>7.0668714000000001</v>
      </c>
      <c r="S153" s="155">
        <v>0</v>
      </c>
      <c r="T153" s="156">
        <f t="shared" si="23"/>
        <v>0</v>
      </c>
      <c r="AR153" s="157" t="s">
        <v>196</v>
      </c>
      <c r="AT153" s="157" t="s">
        <v>191</v>
      </c>
      <c r="AU153" s="157" t="s">
        <v>85</v>
      </c>
      <c r="AY153" s="14" t="s">
        <v>189</v>
      </c>
      <c r="BE153" s="158">
        <f t="shared" si="24"/>
        <v>0</v>
      </c>
      <c r="BF153" s="158">
        <f t="shared" si="25"/>
        <v>0</v>
      </c>
      <c r="BG153" s="158">
        <f t="shared" si="26"/>
        <v>0</v>
      </c>
      <c r="BH153" s="158">
        <f t="shared" si="27"/>
        <v>0</v>
      </c>
      <c r="BI153" s="158">
        <f t="shared" si="28"/>
        <v>0</v>
      </c>
      <c r="BJ153" s="14" t="s">
        <v>85</v>
      </c>
      <c r="BK153" s="158">
        <f t="shared" si="29"/>
        <v>0</v>
      </c>
      <c r="BL153" s="14" t="s">
        <v>196</v>
      </c>
      <c r="BM153" s="157" t="s">
        <v>336</v>
      </c>
    </row>
    <row r="154" spans="2:65" s="1" customFormat="1" ht="16.5" customHeight="1">
      <c r="B154" s="145"/>
      <c r="C154" s="146" t="s">
        <v>337</v>
      </c>
      <c r="D154" s="146" t="s">
        <v>191</v>
      </c>
      <c r="E154" s="147" t="s">
        <v>338</v>
      </c>
      <c r="F154" s="148" t="s">
        <v>339</v>
      </c>
      <c r="G154" s="149" t="s">
        <v>258</v>
      </c>
      <c r="H154" s="150">
        <v>126.9</v>
      </c>
      <c r="I154" s="151"/>
      <c r="J154" s="152">
        <f t="shared" si="20"/>
        <v>0</v>
      </c>
      <c r="K154" s="148" t="s">
        <v>195</v>
      </c>
      <c r="L154" s="29"/>
      <c r="M154" s="153" t="s">
        <v>3</v>
      </c>
      <c r="N154" s="154" t="s">
        <v>44</v>
      </c>
      <c r="O154" s="49"/>
      <c r="P154" s="155">
        <f t="shared" si="21"/>
        <v>0</v>
      </c>
      <c r="Q154" s="155">
        <v>1.2E-4</v>
      </c>
      <c r="R154" s="155">
        <f t="shared" si="22"/>
        <v>1.5228E-2</v>
      </c>
      <c r="S154" s="155">
        <v>0</v>
      </c>
      <c r="T154" s="156">
        <f t="shared" si="23"/>
        <v>0</v>
      </c>
      <c r="AR154" s="157" t="s">
        <v>196</v>
      </c>
      <c r="AT154" s="157" t="s">
        <v>191</v>
      </c>
      <c r="AU154" s="157" t="s">
        <v>85</v>
      </c>
      <c r="AY154" s="14" t="s">
        <v>189</v>
      </c>
      <c r="BE154" s="158">
        <f t="shared" si="24"/>
        <v>0</v>
      </c>
      <c r="BF154" s="158">
        <f t="shared" si="25"/>
        <v>0</v>
      </c>
      <c r="BG154" s="158">
        <f t="shared" si="26"/>
        <v>0</v>
      </c>
      <c r="BH154" s="158">
        <f t="shared" si="27"/>
        <v>0</v>
      </c>
      <c r="BI154" s="158">
        <f t="shared" si="28"/>
        <v>0</v>
      </c>
      <c r="BJ154" s="14" t="s">
        <v>85</v>
      </c>
      <c r="BK154" s="158">
        <f t="shared" si="29"/>
        <v>0</v>
      </c>
      <c r="BL154" s="14" t="s">
        <v>196</v>
      </c>
      <c r="BM154" s="157" t="s">
        <v>340</v>
      </c>
    </row>
    <row r="155" spans="2:65" s="1" customFormat="1" ht="16.5" customHeight="1">
      <c r="B155" s="145"/>
      <c r="C155" s="146" t="s">
        <v>341</v>
      </c>
      <c r="D155" s="146" t="s">
        <v>191</v>
      </c>
      <c r="E155" s="147" t="s">
        <v>342</v>
      </c>
      <c r="F155" s="148" t="s">
        <v>343</v>
      </c>
      <c r="G155" s="149" t="s">
        <v>258</v>
      </c>
      <c r="H155" s="150">
        <v>213.75</v>
      </c>
      <c r="I155" s="151"/>
      <c r="J155" s="152">
        <f t="shared" si="20"/>
        <v>0</v>
      </c>
      <c r="K155" s="148" t="s">
        <v>195</v>
      </c>
      <c r="L155" s="29"/>
      <c r="M155" s="153" t="s">
        <v>3</v>
      </c>
      <c r="N155" s="154" t="s">
        <v>44</v>
      </c>
      <c r="O155" s="49"/>
      <c r="P155" s="155">
        <f t="shared" si="21"/>
        <v>0</v>
      </c>
      <c r="Q155" s="155">
        <v>1.2E-4</v>
      </c>
      <c r="R155" s="155">
        <f t="shared" si="22"/>
        <v>2.5649999999999999E-2</v>
      </c>
      <c r="S155" s="155">
        <v>0</v>
      </c>
      <c r="T155" s="156">
        <f t="shared" si="23"/>
        <v>0</v>
      </c>
      <c r="AR155" s="157" t="s">
        <v>196</v>
      </c>
      <c r="AT155" s="157" t="s">
        <v>191</v>
      </c>
      <c r="AU155" s="157" t="s">
        <v>85</v>
      </c>
      <c r="AY155" s="14" t="s">
        <v>189</v>
      </c>
      <c r="BE155" s="158">
        <f t="shared" si="24"/>
        <v>0</v>
      </c>
      <c r="BF155" s="158">
        <f t="shared" si="25"/>
        <v>0</v>
      </c>
      <c r="BG155" s="158">
        <f t="shared" si="26"/>
        <v>0</v>
      </c>
      <c r="BH155" s="158">
        <f t="shared" si="27"/>
        <v>0</v>
      </c>
      <c r="BI155" s="158">
        <f t="shared" si="28"/>
        <v>0</v>
      </c>
      <c r="BJ155" s="14" t="s">
        <v>85</v>
      </c>
      <c r="BK155" s="158">
        <f t="shared" si="29"/>
        <v>0</v>
      </c>
      <c r="BL155" s="14" t="s">
        <v>196</v>
      </c>
      <c r="BM155" s="157" t="s">
        <v>344</v>
      </c>
    </row>
    <row r="156" spans="2:65" s="1" customFormat="1" ht="24" customHeight="1">
      <c r="B156" s="145"/>
      <c r="C156" s="146" t="s">
        <v>345</v>
      </c>
      <c r="D156" s="146" t="s">
        <v>191</v>
      </c>
      <c r="E156" s="147" t="s">
        <v>346</v>
      </c>
      <c r="F156" s="148" t="s">
        <v>347</v>
      </c>
      <c r="G156" s="149" t="s">
        <v>233</v>
      </c>
      <c r="H156" s="150">
        <v>19.8</v>
      </c>
      <c r="I156" s="151"/>
      <c r="J156" s="152">
        <f t="shared" si="20"/>
        <v>0</v>
      </c>
      <c r="K156" s="148" t="s">
        <v>195</v>
      </c>
      <c r="L156" s="29"/>
      <c r="M156" s="153" t="s">
        <v>3</v>
      </c>
      <c r="N156" s="154" t="s">
        <v>44</v>
      </c>
      <c r="O156" s="49"/>
      <c r="P156" s="155">
        <f t="shared" si="21"/>
        <v>0</v>
      </c>
      <c r="Q156" s="155">
        <v>5.3780000000000001E-2</v>
      </c>
      <c r="R156" s="155">
        <f t="shared" si="22"/>
        <v>1.0648440000000001</v>
      </c>
      <c r="S156" s="155">
        <v>0</v>
      </c>
      <c r="T156" s="156">
        <f t="shared" si="23"/>
        <v>0</v>
      </c>
      <c r="AR156" s="157" t="s">
        <v>196</v>
      </c>
      <c r="AT156" s="157" t="s">
        <v>191</v>
      </c>
      <c r="AU156" s="157" t="s">
        <v>85</v>
      </c>
      <c r="AY156" s="14" t="s">
        <v>189</v>
      </c>
      <c r="BE156" s="158">
        <f t="shared" si="24"/>
        <v>0</v>
      </c>
      <c r="BF156" s="158">
        <f t="shared" si="25"/>
        <v>0</v>
      </c>
      <c r="BG156" s="158">
        <f t="shared" si="26"/>
        <v>0</v>
      </c>
      <c r="BH156" s="158">
        <f t="shared" si="27"/>
        <v>0</v>
      </c>
      <c r="BI156" s="158">
        <f t="shared" si="28"/>
        <v>0</v>
      </c>
      <c r="BJ156" s="14" t="s">
        <v>85</v>
      </c>
      <c r="BK156" s="158">
        <f t="shared" si="29"/>
        <v>0</v>
      </c>
      <c r="BL156" s="14" t="s">
        <v>196</v>
      </c>
      <c r="BM156" s="157" t="s">
        <v>348</v>
      </c>
    </row>
    <row r="157" spans="2:65" s="11" customFormat="1" ht="22.9" customHeight="1">
      <c r="B157" s="132"/>
      <c r="D157" s="133" t="s">
        <v>71</v>
      </c>
      <c r="E157" s="143" t="s">
        <v>196</v>
      </c>
      <c r="F157" s="143" t="s">
        <v>349</v>
      </c>
      <c r="I157" s="135"/>
      <c r="J157" s="144">
        <f>BK157</f>
        <v>0</v>
      </c>
      <c r="L157" s="132"/>
      <c r="M157" s="137"/>
      <c r="N157" s="138"/>
      <c r="O157" s="138"/>
      <c r="P157" s="139">
        <f>SUM(P158:P177)</f>
        <v>0</v>
      </c>
      <c r="Q157" s="138"/>
      <c r="R157" s="139">
        <f>SUM(R158:R177)</f>
        <v>254.22837334999997</v>
      </c>
      <c r="S157" s="138"/>
      <c r="T157" s="140">
        <f>SUM(T158:T177)</f>
        <v>0</v>
      </c>
      <c r="AR157" s="133" t="s">
        <v>79</v>
      </c>
      <c r="AT157" s="141" t="s">
        <v>71</v>
      </c>
      <c r="AU157" s="141" t="s">
        <v>79</v>
      </c>
      <c r="AY157" s="133" t="s">
        <v>189</v>
      </c>
      <c r="BK157" s="142">
        <f>SUM(BK158:BK177)</f>
        <v>0</v>
      </c>
    </row>
    <row r="158" spans="2:65" s="1" customFormat="1" ht="24" customHeight="1">
      <c r="B158" s="145"/>
      <c r="C158" s="146" t="s">
        <v>350</v>
      </c>
      <c r="D158" s="146" t="s">
        <v>191</v>
      </c>
      <c r="E158" s="147" t="s">
        <v>351</v>
      </c>
      <c r="F158" s="148" t="s">
        <v>352</v>
      </c>
      <c r="G158" s="149" t="s">
        <v>233</v>
      </c>
      <c r="H158" s="150">
        <v>3.3</v>
      </c>
      <c r="I158" s="151"/>
      <c r="J158" s="152">
        <f t="shared" ref="J158:J177" si="30">ROUND(I158*H158,2)</f>
        <v>0</v>
      </c>
      <c r="K158" s="148" t="s">
        <v>195</v>
      </c>
      <c r="L158" s="29"/>
      <c r="M158" s="153" t="s">
        <v>3</v>
      </c>
      <c r="N158" s="154" t="s">
        <v>44</v>
      </c>
      <c r="O158" s="49"/>
      <c r="P158" s="155">
        <f t="shared" ref="P158:P177" si="31">O158*H158</f>
        <v>0</v>
      </c>
      <c r="Q158" s="155">
        <v>0.40094000000000002</v>
      </c>
      <c r="R158" s="155">
        <f t="shared" ref="R158:R177" si="32">Q158*H158</f>
        <v>1.323102</v>
      </c>
      <c r="S158" s="155">
        <v>0</v>
      </c>
      <c r="T158" s="156">
        <f t="shared" ref="T158:T177" si="33">S158*H158</f>
        <v>0</v>
      </c>
      <c r="AR158" s="157" t="s">
        <v>196</v>
      </c>
      <c r="AT158" s="157" t="s">
        <v>191</v>
      </c>
      <c r="AU158" s="157" t="s">
        <v>85</v>
      </c>
      <c r="AY158" s="14" t="s">
        <v>189</v>
      </c>
      <c r="BE158" s="158">
        <f t="shared" ref="BE158:BE177" si="34">IF(N158="základní",J158,0)</f>
        <v>0</v>
      </c>
      <c r="BF158" s="158">
        <f t="shared" ref="BF158:BF177" si="35">IF(N158="snížená",J158,0)</f>
        <v>0</v>
      </c>
      <c r="BG158" s="158">
        <f t="shared" ref="BG158:BG177" si="36">IF(N158="zákl. přenesená",J158,0)</f>
        <v>0</v>
      </c>
      <c r="BH158" s="158">
        <f t="shared" ref="BH158:BH177" si="37">IF(N158="sníž. přenesená",J158,0)</f>
        <v>0</v>
      </c>
      <c r="BI158" s="158">
        <f t="shared" ref="BI158:BI177" si="38">IF(N158="nulová",J158,0)</f>
        <v>0</v>
      </c>
      <c r="BJ158" s="14" t="s">
        <v>85</v>
      </c>
      <c r="BK158" s="158">
        <f t="shared" ref="BK158:BK177" si="39">ROUND(I158*H158,2)</f>
        <v>0</v>
      </c>
      <c r="BL158" s="14" t="s">
        <v>196</v>
      </c>
      <c r="BM158" s="157" t="s">
        <v>353</v>
      </c>
    </row>
    <row r="159" spans="2:65" s="1" customFormat="1" ht="24" customHeight="1">
      <c r="B159" s="145"/>
      <c r="C159" s="146" t="s">
        <v>354</v>
      </c>
      <c r="D159" s="146" t="s">
        <v>191</v>
      </c>
      <c r="E159" s="147" t="s">
        <v>355</v>
      </c>
      <c r="F159" s="148" t="s">
        <v>356</v>
      </c>
      <c r="G159" s="149" t="s">
        <v>233</v>
      </c>
      <c r="H159" s="150">
        <v>11.25</v>
      </c>
      <c r="I159" s="151"/>
      <c r="J159" s="152">
        <f t="shared" si="30"/>
        <v>0</v>
      </c>
      <c r="K159" s="148" t="s">
        <v>195</v>
      </c>
      <c r="L159" s="29"/>
      <c r="M159" s="153" t="s">
        <v>3</v>
      </c>
      <c r="N159" s="154" t="s">
        <v>44</v>
      </c>
      <c r="O159" s="49"/>
      <c r="P159" s="155">
        <f t="shared" si="31"/>
        <v>0</v>
      </c>
      <c r="Q159" s="155">
        <v>0.41519</v>
      </c>
      <c r="R159" s="155">
        <f t="shared" si="32"/>
        <v>4.6708875000000001</v>
      </c>
      <c r="S159" s="155">
        <v>0</v>
      </c>
      <c r="T159" s="156">
        <f t="shared" si="33"/>
        <v>0</v>
      </c>
      <c r="AR159" s="157" t="s">
        <v>196</v>
      </c>
      <c r="AT159" s="157" t="s">
        <v>191</v>
      </c>
      <c r="AU159" s="157" t="s">
        <v>85</v>
      </c>
      <c r="AY159" s="14" t="s">
        <v>189</v>
      </c>
      <c r="BE159" s="158">
        <f t="shared" si="34"/>
        <v>0</v>
      </c>
      <c r="BF159" s="158">
        <f t="shared" si="35"/>
        <v>0</v>
      </c>
      <c r="BG159" s="158">
        <f t="shared" si="36"/>
        <v>0</v>
      </c>
      <c r="BH159" s="158">
        <f t="shared" si="37"/>
        <v>0</v>
      </c>
      <c r="BI159" s="158">
        <f t="shared" si="38"/>
        <v>0</v>
      </c>
      <c r="BJ159" s="14" t="s">
        <v>85</v>
      </c>
      <c r="BK159" s="158">
        <f t="shared" si="39"/>
        <v>0</v>
      </c>
      <c r="BL159" s="14" t="s">
        <v>196</v>
      </c>
      <c r="BM159" s="157" t="s">
        <v>357</v>
      </c>
    </row>
    <row r="160" spans="2:65" s="1" customFormat="1" ht="24" customHeight="1">
      <c r="B160" s="145"/>
      <c r="C160" s="146" t="s">
        <v>358</v>
      </c>
      <c r="D160" s="146" t="s">
        <v>191</v>
      </c>
      <c r="E160" s="147" t="s">
        <v>359</v>
      </c>
      <c r="F160" s="148" t="s">
        <v>360</v>
      </c>
      <c r="G160" s="149" t="s">
        <v>233</v>
      </c>
      <c r="H160" s="150">
        <v>9.9</v>
      </c>
      <c r="I160" s="151"/>
      <c r="J160" s="152">
        <f t="shared" si="30"/>
        <v>0</v>
      </c>
      <c r="K160" s="148" t="s">
        <v>195</v>
      </c>
      <c r="L160" s="29"/>
      <c r="M160" s="153" t="s">
        <v>3</v>
      </c>
      <c r="N160" s="154" t="s">
        <v>44</v>
      </c>
      <c r="O160" s="49"/>
      <c r="P160" s="155">
        <f t="shared" si="31"/>
        <v>0</v>
      </c>
      <c r="Q160" s="155">
        <v>0.39999000000000001</v>
      </c>
      <c r="R160" s="155">
        <f t="shared" si="32"/>
        <v>3.9599010000000003</v>
      </c>
      <c r="S160" s="155">
        <v>0</v>
      </c>
      <c r="T160" s="156">
        <f t="shared" si="33"/>
        <v>0</v>
      </c>
      <c r="AR160" s="157" t="s">
        <v>196</v>
      </c>
      <c r="AT160" s="157" t="s">
        <v>191</v>
      </c>
      <c r="AU160" s="157" t="s">
        <v>85</v>
      </c>
      <c r="AY160" s="14" t="s">
        <v>189</v>
      </c>
      <c r="BE160" s="158">
        <f t="shared" si="34"/>
        <v>0</v>
      </c>
      <c r="BF160" s="158">
        <f t="shared" si="35"/>
        <v>0</v>
      </c>
      <c r="BG160" s="158">
        <f t="shared" si="36"/>
        <v>0</v>
      </c>
      <c r="BH160" s="158">
        <f t="shared" si="37"/>
        <v>0</v>
      </c>
      <c r="BI160" s="158">
        <f t="shared" si="38"/>
        <v>0</v>
      </c>
      <c r="BJ160" s="14" t="s">
        <v>85</v>
      </c>
      <c r="BK160" s="158">
        <f t="shared" si="39"/>
        <v>0</v>
      </c>
      <c r="BL160" s="14" t="s">
        <v>196</v>
      </c>
      <c r="BM160" s="157" t="s">
        <v>361</v>
      </c>
    </row>
    <row r="161" spans="2:65" s="1" customFormat="1" ht="24" customHeight="1">
      <c r="B161" s="145"/>
      <c r="C161" s="146" t="s">
        <v>362</v>
      </c>
      <c r="D161" s="146" t="s">
        <v>191</v>
      </c>
      <c r="E161" s="147" t="s">
        <v>363</v>
      </c>
      <c r="F161" s="148" t="s">
        <v>364</v>
      </c>
      <c r="G161" s="149" t="s">
        <v>233</v>
      </c>
      <c r="H161" s="150">
        <v>6.0750000000000002</v>
      </c>
      <c r="I161" s="151"/>
      <c r="J161" s="152">
        <f t="shared" si="30"/>
        <v>0</v>
      </c>
      <c r="K161" s="148" t="s">
        <v>195</v>
      </c>
      <c r="L161" s="29"/>
      <c r="M161" s="153" t="s">
        <v>3</v>
      </c>
      <c r="N161" s="154" t="s">
        <v>44</v>
      </c>
      <c r="O161" s="49"/>
      <c r="P161" s="155">
        <f t="shared" si="31"/>
        <v>0</v>
      </c>
      <c r="Q161" s="155">
        <v>0.39295000000000002</v>
      </c>
      <c r="R161" s="155">
        <f t="shared" si="32"/>
        <v>2.3871712500000002</v>
      </c>
      <c r="S161" s="155">
        <v>0</v>
      </c>
      <c r="T161" s="156">
        <f t="shared" si="33"/>
        <v>0</v>
      </c>
      <c r="AR161" s="157" t="s">
        <v>196</v>
      </c>
      <c r="AT161" s="157" t="s">
        <v>191</v>
      </c>
      <c r="AU161" s="157" t="s">
        <v>85</v>
      </c>
      <c r="AY161" s="14" t="s">
        <v>189</v>
      </c>
      <c r="BE161" s="158">
        <f t="shared" si="34"/>
        <v>0</v>
      </c>
      <c r="BF161" s="158">
        <f t="shared" si="35"/>
        <v>0</v>
      </c>
      <c r="BG161" s="158">
        <f t="shared" si="36"/>
        <v>0</v>
      </c>
      <c r="BH161" s="158">
        <f t="shared" si="37"/>
        <v>0</v>
      </c>
      <c r="BI161" s="158">
        <f t="shared" si="38"/>
        <v>0</v>
      </c>
      <c r="BJ161" s="14" t="s">
        <v>85</v>
      </c>
      <c r="BK161" s="158">
        <f t="shared" si="39"/>
        <v>0</v>
      </c>
      <c r="BL161" s="14" t="s">
        <v>196</v>
      </c>
      <c r="BM161" s="157" t="s">
        <v>365</v>
      </c>
    </row>
    <row r="162" spans="2:65" s="1" customFormat="1" ht="24" customHeight="1">
      <c r="B162" s="145"/>
      <c r="C162" s="146" t="s">
        <v>366</v>
      </c>
      <c r="D162" s="146" t="s">
        <v>191</v>
      </c>
      <c r="E162" s="147" t="s">
        <v>367</v>
      </c>
      <c r="F162" s="148" t="s">
        <v>368</v>
      </c>
      <c r="G162" s="149" t="s">
        <v>233</v>
      </c>
      <c r="H162" s="150">
        <v>36</v>
      </c>
      <c r="I162" s="151"/>
      <c r="J162" s="152">
        <f t="shared" si="30"/>
        <v>0</v>
      </c>
      <c r="K162" s="148" t="s">
        <v>195</v>
      </c>
      <c r="L162" s="29"/>
      <c r="M162" s="153" t="s">
        <v>3</v>
      </c>
      <c r="N162" s="154" t="s">
        <v>44</v>
      </c>
      <c r="O162" s="49"/>
      <c r="P162" s="155">
        <f t="shared" si="31"/>
        <v>0</v>
      </c>
      <c r="Q162" s="155">
        <v>0.41059000000000001</v>
      </c>
      <c r="R162" s="155">
        <f t="shared" si="32"/>
        <v>14.78124</v>
      </c>
      <c r="S162" s="155">
        <v>0</v>
      </c>
      <c r="T162" s="156">
        <f t="shared" si="33"/>
        <v>0</v>
      </c>
      <c r="AR162" s="157" t="s">
        <v>196</v>
      </c>
      <c r="AT162" s="157" t="s">
        <v>191</v>
      </c>
      <c r="AU162" s="157" t="s">
        <v>85</v>
      </c>
      <c r="AY162" s="14" t="s">
        <v>189</v>
      </c>
      <c r="BE162" s="158">
        <f t="shared" si="34"/>
        <v>0</v>
      </c>
      <c r="BF162" s="158">
        <f t="shared" si="35"/>
        <v>0</v>
      </c>
      <c r="BG162" s="158">
        <f t="shared" si="36"/>
        <v>0</v>
      </c>
      <c r="BH162" s="158">
        <f t="shared" si="37"/>
        <v>0</v>
      </c>
      <c r="BI162" s="158">
        <f t="shared" si="38"/>
        <v>0</v>
      </c>
      <c r="BJ162" s="14" t="s">
        <v>85</v>
      </c>
      <c r="BK162" s="158">
        <f t="shared" si="39"/>
        <v>0</v>
      </c>
      <c r="BL162" s="14" t="s">
        <v>196</v>
      </c>
      <c r="BM162" s="157" t="s">
        <v>369</v>
      </c>
    </row>
    <row r="163" spans="2:65" s="1" customFormat="1" ht="24" customHeight="1">
      <c r="B163" s="145"/>
      <c r="C163" s="146" t="s">
        <v>370</v>
      </c>
      <c r="D163" s="146" t="s">
        <v>191</v>
      </c>
      <c r="E163" s="147" t="s">
        <v>371</v>
      </c>
      <c r="F163" s="148" t="s">
        <v>372</v>
      </c>
      <c r="G163" s="149" t="s">
        <v>233</v>
      </c>
      <c r="H163" s="150">
        <v>171.6</v>
      </c>
      <c r="I163" s="151"/>
      <c r="J163" s="152">
        <f t="shared" si="30"/>
        <v>0</v>
      </c>
      <c r="K163" s="148" t="s">
        <v>195</v>
      </c>
      <c r="L163" s="29"/>
      <c r="M163" s="153" t="s">
        <v>3</v>
      </c>
      <c r="N163" s="154" t="s">
        <v>44</v>
      </c>
      <c r="O163" s="49"/>
      <c r="P163" s="155">
        <f t="shared" si="31"/>
        <v>0</v>
      </c>
      <c r="Q163" s="155">
        <v>0.39757999999999999</v>
      </c>
      <c r="R163" s="155">
        <f t="shared" si="32"/>
        <v>68.224727999999999</v>
      </c>
      <c r="S163" s="155">
        <v>0</v>
      </c>
      <c r="T163" s="156">
        <f t="shared" si="33"/>
        <v>0</v>
      </c>
      <c r="AR163" s="157" t="s">
        <v>196</v>
      </c>
      <c r="AT163" s="157" t="s">
        <v>191</v>
      </c>
      <c r="AU163" s="157" t="s">
        <v>85</v>
      </c>
      <c r="AY163" s="14" t="s">
        <v>189</v>
      </c>
      <c r="BE163" s="158">
        <f t="shared" si="34"/>
        <v>0</v>
      </c>
      <c r="BF163" s="158">
        <f t="shared" si="35"/>
        <v>0</v>
      </c>
      <c r="BG163" s="158">
        <f t="shared" si="36"/>
        <v>0</v>
      </c>
      <c r="BH163" s="158">
        <f t="shared" si="37"/>
        <v>0</v>
      </c>
      <c r="BI163" s="158">
        <f t="shared" si="38"/>
        <v>0</v>
      </c>
      <c r="BJ163" s="14" t="s">
        <v>85</v>
      </c>
      <c r="BK163" s="158">
        <f t="shared" si="39"/>
        <v>0</v>
      </c>
      <c r="BL163" s="14" t="s">
        <v>196</v>
      </c>
      <c r="BM163" s="157" t="s">
        <v>373</v>
      </c>
    </row>
    <row r="164" spans="2:65" s="1" customFormat="1" ht="24" customHeight="1">
      <c r="B164" s="145"/>
      <c r="C164" s="146" t="s">
        <v>374</v>
      </c>
      <c r="D164" s="146" t="s">
        <v>191</v>
      </c>
      <c r="E164" s="147" t="s">
        <v>371</v>
      </c>
      <c r="F164" s="148" t="s">
        <v>372</v>
      </c>
      <c r="G164" s="149" t="s">
        <v>233</v>
      </c>
      <c r="H164" s="150">
        <v>86.4</v>
      </c>
      <c r="I164" s="151"/>
      <c r="J164" s="152">
        <f t="shared" si="30"/>
        <v>0</v>
      </c>
      <c r="K164" s="148" t="s">
        <v>195</v>
      </c>
      <c r="L164" s="29"/>
      <c r="M164" s="153" t="s">
        <v>3</v>
      </c>
      <c r="N164" s="154" t="s">
        <v>44</v>
      </c>
      <c r="O164" s="49"/>
      <c r="P164" s="155">
        <f t="shared" si="31"/>
        <v>0</v>
      </c>
      <c r="Q164" s="155">
        <v>0.39757999999999999</v>
      </c>
      <c r="R164" s="155">
        <f t="shared" si="32"/>
        <v>34.350912000000001</v>
      </c>
      <c r="S164" s="155">
        <v>0</v>
      </c>
      <c r="T164" s="156">
        <f t="shared" si="33"/>
        <v>0</v>
      </c>
      <c r="AR164" s="157" t="s">
        <v>196</v>
      </c>
      <c r="AT164" s="157" t="s">
        <v>191</v>
      </c>
      <c r="AU164" s="157" t="s">
        <v>85</v>
      </c>
      <c r="AY164" s="14" t="s">
        <v>189</v>
      </c>
      <c r="BE164" s="158">
        <f t="shared" si="34"/>
        <v>0</v>
      </c>
      <c r="BF164" s="158">
        <f t="shared" si="35"/>
        <v>0</v>
      </c>
      <c r="BG164" s="158">
        <f t="shared" si="36"/>
        <v>0</v>
      </c>
      <c r="BH164" s="158">
        <f t="shared" si="37"/>
        <v>0</v>
      </c>
      <c r="BI164" s="158">
        <f t="shared" si="38"/>
        <v>0</v>
      </c>
      <c r="BJ164" s="14" t="s">
        <v>85</v>
      </c>
      <c r="BK164" s="158">
        <f t="shared" si="39"/>
        <v>0</v>
      </c>
      <c r="BL164" s="14" t="s">
        <v>196</v>
      </c>
      <c r="BM164" s="157" t="s">
        <v>375</v>
      </c>
    </row>
    <row r="165" spans="2:65" s="1" customFormat="1" ht="24" customHeight="1">
      <c r="B165" s="145"/>
      <c r="C165" s="146" t="s">
        <v>376</v>
      </c>
      <c r="D165" s="146" t="s">
        <v>191</v>
      </c>
      <c r="E165" s="147" t="s">
        <v>377</v>
      </c>
      <c r="F165" s="148" t="s">
        <v>378</v>
      </c>
      <c r="G165" s="149" t="s">
        <v>233</v>
      </c>
      <c r="H165" s="150">
        <v>180</v>
      </c>
      <c r="I165" s="151"/>
      <c r="J165" s="152">
        <f t="shared" si="30"/>
        <v>0</v>
      </c>
      <c r="K165" s="148" t="s">
        <v>195</v>
      </c>
      <c r="L165" s="29"/>
      <c r="M165" s="153" t="s">
        <v>3</v>
      </c>
      <c r="N165" s="154" t="s">
        <v>44</v>
      </c>
      <c r="O165" s="49"/>
      <c r="P165" s="155">
        <f t="shared" si="31"/>
        <v>0</v>
      </c>
      <c r="Q165" s="155">
        <v>0.39056999999999997</v>
      </c>
      <c r="R165" s="155">
        <f t="shared" si="32"/>
        <v>70.302599999999998</v>
      </c>
      <c r="S165" s="155">
        <v>0</v>
      </c>
      <c r="T165" s="156">
        <f t="shared" si="33"/>
        <v>0</v>
      </c>
      <c r="AR165" s="157" t="s">
        <v>196</v>
      </c>
      <c r="AT165" s="157" t="s">
        <v>191</v>
      </c>
      <c r="AU165" s="157" t="s">
        <v>85</v>
      </c>
      <c r="AY165" s="14" t="s">
        <v>189</v>
      </c>
      <c r="BE165" s="158">
        <f t="shared" si="34"/>
        <v>0</v>
      </c>
      <c r="BF165" s="158">
        <f t="shared" si="35"/>
        <v>0</v>
      </c>
      <c r="BG165" s="158">
        <f t="shared" si="36"/>
        <v>0</v>
      </c>
      <c r="BH165" s="158">
        <f t="shared" si="37"/>
        <v>0</v>
      </c>
      <c r="BI165" s="158">
        <f t="shared" si="38"/>
        <v>0</v>
      </c>
      <c r="BJ165" s="14" t="s">
        <v>85</v>
      </c>
      <c r="BK165" s="158">
        <f t="shared" si="39"/>
        <v>0</v>
      </c>
      <c r="BL165" s="14" t="s">
        <v>196</v>
      </c>
      <c r="BM165" s="157" t="s">
        <v>379</v>
      </c>
    </row>
    <row r="166" spans="2:65" s="1" customFormat="1" ht="24" customHeight="1">
      <c r="B166" s="145"/>
      <c r="C166" s="146" t="s">
        <v>380</v>
      </c>
      <c r="D166" s="146" t="s">
        <v>191</v>
      </c>
      <c r="E166" s="147" t="s">
        <v>381</v>
      </c>
      <c r="F166" s="148" t="s">
        <v>382</v>
      </c>
      <c r="G166" s="149" t="s">
        <v>307</v>
      </c>
      <c r="H166" s="150">
        <v>4</v>
      </c>
      <c r="I166" s="151"/>
      <c r="J166" s="152">
        <f t="shared" si="30"/>
        <v>0</v>
      </c>
      <c r="K166" s="148" t="s">
        <v>195</v>
      </c>
      <c r="L166" s="29"/>
      <c r="M166" s="153" t="s">
        <v>3</v>
      </c>
      <c r="N166" s="154" t="s">
        <v>44</v>
      </c>
      <c r="O166" s="49"/>
      <c r="P166" s="155">
        <f t="shared" si="31"/>
        <v>0</v>
      </c>
      <c r="Q166" s="155">
        <v>5.8999999999999997E-2</v>
      </c>
      <c r="R166" s="155">
        <f t="shared" si="32"/>
        <v>0.23599999999999999</v>
      </c>
      <c r="S166" s="155">
        <v>0</v>
      </c>
      <c r="T166" s="156">
        <f t="shared" si="33"/>
        <v>0</v>
      </c>
      <c r="AR166" s="157" t="s">
        <v>196</v>
      </c>
      <c r="AT166" s="157" t="s">
        <v>191</v>
      </c>
      <c r="AU166" s="157" t="s">
        <v>85</v>
      </c>
      <c r="AY166" s="14" t="s">
        <v>189</v>
      </c>
      <c r="BE166" s="158">
        <f t="shared" si="34"/>
        <v>0</v>
      </c>
      <c r="BF166" s="158">
        <f t="shared" si="35"/>
        <v>0</v>
      </c>
      <c r="BG166" s="158">
        <f t="shared" si="36"/>
        <v>0</v>
      </c>
      <c r="BH166" s="158">
        <f t="shared" si="37"/>
        <v>0</v>
      </c>
      <c r="BI166" s="158">
        <f t="shared" si="38"/>
        <v>0</v>
      </c>
      <c r="BJ166" s="14" t="s">
        <v>85</v>
      </c>
      <c r="BK166" s="158">
        <f t="shared" si="39"/>
        <v>0</v>
      </c>
      <c r="BL166" s="14" t="s">
        <v>196</v>
      </c>
      <c r="BM166" s="157" t="s">
        <v>383</v>
      </c>
    </row>
    <row r="167" spans="2:65" s="1" customFormat="1" ht="24" customHeight="1">
      <c r="B167" s="145"/>
      <c r="C167" s="146" t="s">
        <v>384</v>
      </c>
      <c r="D167" s="146" t="s">
        <v>191</v>
      </c>
      <c r="E167" s="147" t="s">
        <v>385</v>
      </c>
      <c r="F167" s="148" t="s">
        <v>386</v>
      </c>
      <c r="G167" s="149" t="s">
        <v>223</v>
      </c>
      <c r="H167" s="150">
        <v>0.14699999999999999</v>
      </c>
      <c r="I167" s="151"/>
      <c r="J167" s="152">
        <f t="shared" si="30"/>
        <v>0</v>
      </c>
      <c r="K167" s="148" t="s">
        <v>195</v>
      </c>
      <c r="L167" s="29"/>
      <c r="M167" s="153" t="s">
        <v>3</v>
      </c>
      <c r="N167" s="154" t="s">
        <v>44</v>
      </c>
      <c r="O167" s="49"/>
      <c r="P167" s="155">
        <f t="shared" si="31"/>
        <v>0</v>
      </c>
      <c r="Q167" s="155">
        <v>1.7090000000000001E-2</v>
      </c>
      <c r="R167" s="155">
        <f t="shared" si="32"/>
        <v>2.5122299999999998E-3</v>
      </c>
      <c r="S167" s="155">
        <v>0</v>
      </c>
      <c r="T167" s="156">
        <f t="shared" si="33"/>
        <v>0</v>
      </c>
      <c r="AR167" s="157" t="s">
        <v>196</v>
      </c>
      <c r="AT167" s="157" t="s">
        <v>191</v>
      </c>
      <c r="AU167" s="157" t="s">
        <v>85</v>
      </c>
      <c r="AY167" s="14" t="s">
        <v>189</v>
      </c>
      <c r="BE167" s="158">
        <f t="shared" si="34"/>
        <v>0</v>
      </c>
      <c r="BF167" s="158">
        <f t="shared" si="35"/>
        <v>0</v>
      </c>
      <c r="BG167" s="158">
        <f t="shared" si="36"/>
        <v>0</v>
      </c>
      <c r="BH167" s="158">
        <f t="shared" si="37"/>
        <v>0</v>
      </c>
      <c r="BI167" s="158">
        <f t="shared" si="38"/>
        <v>0</v>
      </c>
      <c r="BJ167" s="14" t="s">
        <v>85</v>
      </c>
      <c r="BK167" s="158">
        <f t="shared" si="39"/>
        <v>0</v>
      </c>
      <c r="BL167" s="14" t="s">
        <v>196</v>
      </c>
      <c r="BM167" s="157" t="s">
        <v>387</v>
      </c>
    </row>
    <row r="168" spans="2:65" s="1" customFormat="1" ht="16.5" customHeight="1">
      <c r="B168" s="145"/>
      <c r="C168" s="159" t="s">
        <v>388</v>
      </c>
      <c r="D168" s="159" t="s">
        <v>255</v>
      </c>
      <c r="E168" s="160" t="s">
        <v>389</v>
      </c>
      <c r="F168" s="161" t="s">
        <v>390</v>
      </c>
      <c r="G168" s="162" t="s">
        <v>223</v>
      </c>
      <c r="H168" s="163">
        <v>0.152</v>
      </c>
      <c r="I168" s="164"/>
      <c r="J168" s="165">
        <f t="shared" si="30"/>
        <v>0</v>
      </c>
      <c r="K168" s="161" t="s">
        <v>195</v>
      </c>
      <c r="L168" s="166"/>
      <c r="M168" s="167" t="s">
        <v>3</v>
      </c>
      <c r="N168" s="168" t="s">
        <v>44</v>
      </c>
      <c r="O168" s="49"/>
      <c r="P168" s="155">
        <f t="shared" si="31"/>
        <v>0</v>
      </c>
      <c r="Q168" s="155">
        <v>1</v>
      </c>
      <c r="R168" s="155">
        <f t="shared" si="32"/>
        <v>0.152</v>
      </c>
      <c r="S168" s="155">
        <v>0</v>
      </c>
      <c r="T168" s="156">
        <f t="shared" si="33"/>
        <v>0</v>
      </c>
      <c r="AR168" s="157" t="s">
        <v>220</v>
      </c>
      <c r="AT168" s="157" t="s">
        <v>255</v>
      </c>
      <c r="AU168" s="157" t="s">
        <v>85</v>
      </c>
      <c r="AY168" s="14" t="s">
        <v>189</v>
      </c>
      <c r="BE168" s="158">
        <f t="shared" si="34"/>
        <v>0</v>
      </c>
      <c r="BF168" s="158">
        <f t="shared" si="35"/>
        <v>0</v>
      </c>
      <c r="BG168" s="158">
        <f t="shared" si="36"/>
        <v>0</v>
      </c>
      <c r="BH168" s="158">
        <f t="shared" si="37"/>
        <v>0</v>
      </c>
      <c r="BI168" s="158">
        <f t="shared" si="38"/>
        <v>0</v>
      </c>
      <c r="BJ168" s="14" t="s">
        <v>85</v>
      </c>
      <c r="BK168" s="158">
        <f t="shared" si="39"/>
        <v>0</v>
      </c>
      <c r="BL168" s="14" t="s">
        <v>196</v>
      </c>
      <c r="BM168" s="157" t="s">
        <v>391</v>
      </c>
    </row>
    <row r="169" spans="2:65" s="1" customFormat="1" ht="24" customHeight="1">
      <c r="B169" s="145"/>
      <c r="C169" s="146" t="s">
        <v>392</v>
      </c>
      <c r="D169" s="146" t="s">
        <v>191</v>
      </c>
      <c r="E169" s="147" t="s">
        <v>393</v>
      </c>
      <c r="F169" s="148" t="s">
        <v>394</v>
      </c>
      <c r="G169" s="149" t="s">
        <v>258</v>
      </c>
      <c r="H169" s="150">
        <v>266</v>
      </c>
      <c r="I169" s="151"/>
      <c r="J169" s="152">
        <f t="shared" si="30"/>
        <v>0</v>
      </c>
      <c r="K169" s="148" t="s">
        <v>195</v>
      </c>
      <c r="L169" s="29"/>
      <c r="M169" s="153" t="s">
        <v>3</v>
      </c>
      <c r="N169" s="154" t="s">
        <v>44</v>
      </c>
      <c r="O169" s="49"/>
      <c r="P169" s="155">
        <f t="shared" si="31"/>
        <v>0</v>
      </c>
      <c r="Q169" s="155">
        <v>1.8280000000000001E-2</v>
      </c>
      <c r="R169" s="155">
        <f t="shared" si="32"/>
        <v>4.8624800000000006</v>
      </c>
      <c r="S169" s="155">
        <v>0</v>
      </c>
      <c r="T169" s="156">
        <f t="shared" si="33"/>
        <v>0</v>
      </c>
      <c r="AR169" s="157" t="s">
        <v>196</v>
      </c>
      <c r="AT169" s="157" t="s">
        <v>191</v>
      </c>
      <c r="AU169" s="157" t="s">
        <v>85</v>
      </c>
      <c r="AY169" s="14" t="s">
        <v>189</v>
      </c>
      <c r="BE169" s="158">
        <f t="shared" si="34"/>
        <v>0</v>
      </c>
      <c r="BF169" s="158">
        <f t="shared" si="35"/>
        <v>0</v>
      </c>
      <c r="BG169" s="158">
        <f t="shared" si="36"/>
        <v>0</v>
      </c>
      <c r="BH169" s="158">
        <f t="shared" si="37"/>
        <v>0</v>
      </c>
      <c r="BI169" s="158">
        <f t="shared" si="38"/>
        <v>0</v>
      </c>
      <c r="BJ169" s="14" t="s">
        <v>85</v>
      </c>
      <c r="BK169" s="158">
        <f t="shared" si="39"/>
        <v>0</v>
      </c>
      <c r="BL169" s="14" t="s">
        <v>196</v>
      </c>
      <c r="BM169" s="157" t="s">
        <v>395</v>
      </c>
    </row>
    <row r="170" spans="2:65" s="1" customFormat="1" ht="16.5" customHeight="1">
      <c r="B170" s="145"/>
      <c r="C170" s="146" t="s">
        <v>396</v>
      </c>
      <c r="D170" s="146" t="s">
        <v>191</v>
      </c>
      <c r="E170" s="147" t="s">
        <v>397</v>
      </c>
      <c r="F170" s="148" t="s">
        <v>398</v>
      </c>
      <c r="G170" s="149" t="s">
        <v>194</v>
      </c>
      <c r="H170" s="150">
        <v>15.832000000000001</v>
      </c>
      <c r="I170" s="151"/>
      <c r="J170" s="152">
        <f t="shared" si="30"/>
        <v>0</v>
      </c>
      <c r="K170" s="148" t="s">
        <v>195</v>
      </c>
      <c r="L170" s="29"/>
      <c r="M170" s="153" t="s">
        <v>3</v>
      </c>
      <c r="N170" s="154" t="s">
        <v>44</v>
      </c>
      <c r="O170" s="49"/>
      <c r="P170" s="155">
        <f t="shared" si="31"/>
        <v>0</v>
      </c>
      <c r="Q170" s="155">
        <v>2.4533999999999998</v>
      </c>
      <c r="R170" s="155">
        <f t="shared" si="32"/>
        <v>38.842228800000001</v>
      </c>
      <c r="S170" s="155">
        <v>0</v>
      </c>
      <c r="T170" s="156">
        <f t="shared" si="33"/>
        <v>0</v>
      </c>
      <c r="AR170" s="157" t="s">
        <v>196</v>
      </c>
      <c r="AT170" s="157" t="s">
        <v>191</v>
      </c>
      <c r="AU170" s="157" t="s">
        <v>85</v>
      </c>
      <c r="AY170" s="14" t="s">
        <v>189</v>
      </c>
      <c r="BE170" s="158">
        <f t="shared" si="34"/>
        <v>0</v>
      </c>
      <c r="BF170" s="158">
        <f t="shared" si="35"/>
        <v>0</v>
      </c>
      <c r="BG170" s="158">
        <f t="shared" si="36"/>
        <v>0</v>
      </c>
      <c r="BH170" s="158">
        <f t="shared" si="37"/>
        <v>0</v>
      </c>
      <c r="BI170" s="158">
        <f t="shared" si="38"/>
        <v>0</v>
      </c>
      <c r="BJ170" s="14" t="s">
        <v>85</v>
      </c>
      <c r="BK170" s="158">
        <f t="shared" si="39"/>
        <v>0</v>
      </c>
      <c r="BL170" s="14" t="s">
        <v>196</v>
      </c>
      <c r="BM170" s="157" t="s">
        <v>399</v>
      </c>
    </row>
    <row r="171" spans="2:65" s="1" customFormat="1" ht="16.5" customHeight="1">
      <c r="B171" s="145"/>
      <c r="C171" s="146" t="s">
        <v>400</v>
      </c>
      <c r="D171" s="146" t="s">
        <v>191</v>
      </c>
      <c r="E171" s="147" t="s">
        <v>401</v>
      </c>
      <c r="F171" s="148" t="s">
        <v>402</v>
      </c>
      <c r="G171" s="149" t="s">
        <v>233</v>
      </c>
      <c r="H171" s="150">
        <v>138.57</v>
      </c>
      <c r="I171" s="151"/>
      <c r="J171" s="152">
        <f t="shared" si="30"/>
        <v>0</v>
      </c>
      <c r="K171" s="148" t="s">
        <v>195</v>
      </c>
      <c r="L171" s="29"/>
      <c r="M171" s="153" t="s">
        <v>3</v>
      </c>
      <c r="N171" s="154" t="s">
        <v>44</v>
      </c>
      <c r="O171" s="49"/>
      <c r="P171" s="155">
        <f t="shared" si="31"/>
        <v>0</v>
      </c>
      <c r="Q171" s="155">
        <v>5.1900000000000002E-3</v>
      </c>
      <c r="R171" s="155">
        <f t="shared" si="32"/>
        <v>0.71917829999999994</v>
      </c>
      <c r="S171" s="155">
        <v>0</v>
      </c>
      <c r="T171" s="156">
        <f t="shared" si="33"/>
        <v>0</v>
      </c>
      <c r="AR171" s="157" t="s">
        <v>196</v>
      </c>
      <c r="AT171" s="157" t="s">
        <v>191</v>
      </c>
      <c r="AU171" s="157" t="s">
        <v>85</v>
      </c>
      <c r="AY171" s="14" t="s">
        <v>189</v>
      </c>
      <c r="BE171" s="158">
        <f t="shared" si="34"/>
        <v>0</v>
      </c>
      <c r="BF171" s="158">
        <f t="shared" si="35"/>
        <v>0</v>
      </c>
      <c r="BG171" s="158">
        <f t="shared" si="36"/>
        <v>0</v>
      </c>
      <c r="BH171" s="158">
        <f t="shared" si="37"/>
        <v>0</v>
      </c>
      <c r="BI171" s="158">
        <f t="shared" si="38"/>
        <v>0</v>
      </c>
      <c r="BJ171" s="14" t="s">
        <v>85</v>
      </c>
      <c r="BK171" s="158">
        <f t="shared" si="39"/>
        <v>0</v>
      </c>
      <c r="BL171" s="14" t="s">
        <v>196</v>
      </c>
      <c r="BM171" s="157" t="s">
        <v>403</v>
      </c>
    </row>
    <row r="172" spans="2:65" s="1" customFormat="1" ht="16.5" customHeight="1">
      <c r="B172" s="145"/>
      <c r="C172" s="146" t="s">
        <v>404</v>
      </c>
      <c r="D172" s="146" t="s">
        <v>191</v>
      </c>
      <c r="E172" s="147" t="s">
        <v>405</v>
      </c>
      <c r="F172" s="148" t="s">
        <v>406</v>
      </c>
      <c r="G172" s="149" t="s">
        <v>233</v>
      </c>
      <c r="H172" s="150">
        <v>138.57</v>
      </c>
      <c r="I172" s="151"/>
      <c r="J172" s="152">
        <f t="shared" si="30"/>
        <v>0</v>
      </c>
      <c r="K172" s="148" t="s">
        <v>195</v>
      </c>
      <c r="L172" s="29"/>
      <c r="M172" s="153" t="s">
        <v>3</v>
      </c>
      <c r="N172" s="154" t="s">
        <v>44</v>
      </c>
      <c r="O172" s="49"/>
      <c r="P172" s="155">
        <f t="shared" si="31"/>
        <v>0</v>
      </c>
      <c r="Q172" s="155">
        <v>0</v>
      </c>
      <c r="R172" s="155">
        <f t="shared" si="32"/>
        <v>0</v>
      </c>
      <c r="S172" s="155">
        <v>0</v>
      </c>
      <c r="T172" s="156">
        <f t="shared" si="33"/>
        <v>0</v>
      </c>
      <c r="AR172" s="157" t="s">
        <v>196</v>
      </c>
      <c r="AT172" s="157" t="s">
        <v>191</v>
      </c>
      <c r="AU172" s="157" t="s">
        <v>85</v>
      </c>
      <c r="AY172" s="14" t="s">
        <v>189</v>
      </c>
      <c r="BE172" s="158">
        <f t="shared" si="34"/>
        <v>0</v>
      </c>
      <c r="BF172" s="158">
        <f t="shared" si="35"/>
        <v>0</v>
      </c>
      <c r="BG172" s="158">
        <f t="shared" si="36"/>
        <v>0</v>
      </c>
      <c r="BH172" s="158">
        <f t="shared" si="37"/>
        <v>0</v>
      </c>
      <c r="BI172" s="158">
        <f t="shared" si="38"/>
        <v>0</v>
      </c>
      <c r="BJ172" s="14" t="s">
        <v>85</v>
      </c>
      <c r="BK172" s="158">
        <f t="shared" si="39"/>
        <v>0</v>
      </c>
      <c r="BL172" s="14" t="s">
        <v>196</v>
      </c>
      <c r="BM172" s="157" t="s">
        <v>407</v>
      </c>
    </row>
    <row r="173" spans="2:65" s="1" customFormat="1" ht="16.5" customHeight="1">
      <c r="B173" s="145"/>
      <c r="C173" s="146" t="s">
        <v>408</v>
      </c>
      <c r="D173" s="146" t="s">
        <v>191</v>
      </c>
      <c r="E173" s="147" t="s">
        <v>409</v>
      </c>
      <c r="F173" s="148" t="s">
        <v>410</v>
      </c>
      <c r="G173" s="149" t="s">
        <v>223</v>
      </c>
      <c r="H173" s="150">
        <v>2.3410000000000002</v>
      </c>
      <c r="I173" s="151"/>
      <c r="J173" s="152">
        <f t="shared" si="30"/>
        <v>0</v>
      </c>
      <c r="K173" s="148" t="s">
        <v>195</v>
      </c>
      <c r="L173" s="29"/>
      <c r="M173" s="153" t="s">
        <v>3</v>
      </c>
      <c r="N173" s="154" t="s">
        <v>44</v>
      </c>
      <c r="O173" s="49"/>
      <c r="P173" s="155">
        <f t="shared" si="31"/>
        <v>0</v>
      </c>
      <c r="Q173" s="155">
        <v>1.0525599999999999</v>
      </c>
      <c r="R173" s="155">
        <f t="shared" si="32"/>
        <v>2.46404296</v>
      </c>
      <c r="S173" s="155">
        <v>0</v>
      </c>
      <c r="T173" s="156">
        <f t="shared" si="33"/>
        <v>0</v>
      </c>
      <c r="AR173" s="157" t="s">
        <v>196</v>
      </c>
      <c r="AT173" s="157" t="s">
        <v>191</v>
      </c>
      <c r="AU173" s="157" t="s">
        <v>85</v>
      </c>
      <c r="AY173" s="14" t="s">
        <v>189</v>
      </c>
      <c r="BE173" s="158">
        <f t="shared" si="34"/>
        <v>0</v>
      </c>
      <c r="BF173" s="158">
        <f t="shared" si="35"/>
        <v>0</v>
      </c>
      <c r="BG173" s="158">
        <f t="shared" si="36"/>
        <v>0</v>
      </c>
      <c r="BH173" s="158">
        <f t="shared" si="37"/>
        <v>0</v>
      </c>
      <c r="BI173" s="158">
        <f t="shared" si="38"/>
        <v>0</v>
      </c>
      <c r="BJ173" s="14" t="s">
        <v>85</v>
      </c>
      <c r="BK173" s="158">
        <f t="shared" si="39"/>
        <v>0</v>
      </c>
      <c r="BL173" s="14" t="s">
        <v>196</v>
      </c>
      <c r="BM173" s="157" t="s">
        <v>411</v>
      </c>
    </row>
    <row r="174" spans="2:65" s="1" customFormat="1" ht="24" customHeight="1">
      <c r="B174" s="145"/>
      <c r="C174" s="146" t="s">
        <v>412</v>
      </c>
      <c r="D174" s="146" t="s">
        <v>191</v>
      </c>
      <c r="E174" s="147" t="s">
        <v>413</v>
      </c>
      <c r="F174" s="148" t="s">
        <v>414</v>
      </c>
      <c r="G174" s="149" t="s">
        <v>194</v>
      </c>
      <c r="H174" s="150">
        <v>2.67</v>
      </c>
      <c r="I174" s="151"/>
      <c r="J174" s="152">
        <f t="shared" si="30"/>
        <v>0</v>
      </c>
      <c r="K174" s="148" t="s">
        <v>195</v>
      </c>
      <c r="L174" s="29"/>
      <c r="M174" s="153" t="s">
        <v>3</v>
      </c>
      <c r="N174" s="154" t="s">
        <v>44</v>
      </c>
      <c r="O174" s="49"/>
      <c r="P174" s="155">
        <f t="shared" si="31"/>
        <v>0</v>
      </c>
      <c r="Q174" s="155">
        <v>2.4533700000000001</v>
      </c>
      <c r="R174" s="155">
        <f t="shared" si="32"/>
        <v>6.5504978999999999</v>
      </c>
      <c r="S174" s="155">
        <v>0</v>
      </c>
      <c r="T174" s="156">
        <f t="shared" si="33"/>
        <v>0</v>
      </c>
      <c r="AR174" s="157" t="s">
        <v>196</v>
      </c>
      <c r="AT174" s="157" t="s">
        <v>191</v>
      </c>
      <c r="AU174" s="157" t="s">
        <v>85</v>
      </c>
      <c r="AY174" s="14" t="s">
        <v>189</v>
      </c>
      <c r="BE174" s="158">
        <f t="shared" si="34"/>
        <v>0</v>
      </c>
      <c r="BF174" s="158">
        <f t="shared" si="35"/>
        <v>0</v>
      </c>
      <c r="BG174" s="158">
        <f t="shared" si="36"/>
        <v>0</v>
      </c>
      <c r="BH174" s="158">
        <f t="shared" si="37"/>
        <v>0</v>
      </c>
      <c r="BI174" s="158">
        <f t="shared" si="38"/>
        <v>0</v>
      </c>
      <c r="BJ174" s="14" t="s">
        <v>85</v>
      </c>
      <c r="BK174" s="158">
        <f t="shared" si="39"/>
        <v>0</v>
      </c>
      <c r="BL174" s="14" t="s">
        <v>196</v>
      </c>
      <c r="BM174" s="157" t="s">
        <v>415</v>
      </c>
    </row>
    <row r="175" spans="2:65" s="1" customFormat="1" ht="24" customHeight="1">
      <c r="B175" s="145"/>
      <c r="C175" s="146" t="s">
        <v>416</v>
      </c>
      <c r="D175" s="146" t="s">
        <v>191</v>
      </c>
      <c r="E175" s="147" t="s">
        <v>417</v>
      </c>
      <c r="F175" s="148" t="s">
        <v>418</v>
      </c>
      <c r="G175" s="149" t="s">
        <v>223</v>
      </c>
      <c r="H175" s="150">
        <v>0.223</v>
      </c>
      <c r="I175" s="151"/>
      <c r="J175" s="152">
        <f t="shared" si="30"/>
        <v>0</v>
      </c>
      <c r="K175" s="148" t="s">
        <v>195</v>
      </c>
      <c r="L175" s="29"/>
      <c r="M175" s="153" t="s">
        <v>3</v>
      </c>
      <c r="N175" s="154" t="s">
        <v>44</v>
      </c>
      <c r="O175" s="49"/>
      <c r="P175" s="155">
        <f t="shared" si="31"/>
        <v>0</v>
      </c>
      <c r="Q175" s="155">
        <v>1.04887</v>
      </c>
      <c r="R175" s="155">
        <f t="shared" si="32"/>
        <v>0.23389800999999999</v>
      </c>
      <c r="S175" s="155">
        <v>0</v>
      </c>
      <c r="T175" s="156">
        <f t="shared" si="33"/>
        <v>0</v>
      </c>
      <c r="AR175" s="157" t="s">
        <v>196</v>
      </c>
      <c r="AT175" s="157" t="s">
        <v>191</v>
      </c>
      <c r="AU175" s="157" t="s">
        <v>85</v>
      </c>
      <c r="AY175" s="14" t="s">
        <v>189</v>
      </c>
      <c r="BE175" s="158">
        <f t="shared" si="34"/>
        <v>0</v>
      </c>
      <c r="BF175" s="158">
        <f t="shared" si="35"/>
        <v>0</v>
      </c>
      <c r="BG175" s="158">
        <f t="shared" si="36"/>
        <v>0</v>
      </c>
      <c r="BH175" s="158">
        <f t="shared" si="37"/>
        <v>0</v>
      </c>
      <c r="BI175" s="158">
        <f t="shared" si="38"/>
        <v>0</v>
      </c>
      <c r="BJ175" s="14" t="s">
        <v>85</v>
      </c>
      <c r="BK175" s="158">
        <f t="shared" si="39"/>
        <v>0</v>
      </c>
      <c r="BL175" s="14" t="s">
        <v>196</v>
      </c>
      <c r="BM175" s="157" t="s">
        <v>419</v>
      </c>
    </row>
    <row r="176" spans="2:65" s="1" customFormat="1" ht="24" customHeight="1">
      <c r="B176" s="145"/>
      <c r="C176" s="146" t="s">
        <v>420</v>
      </c>
      <c r="D176" s="146" t="s">
        <v>191</v>
      </c>
      <c r="E176" s="147" t="s">
        <v>421</v>
      </c>
      <c r="F176" s="148" t="s">
        <v>422</v>
      </c>
      <c r="G176" s="149" t="s">
        <v>233</v>
      </c>
      <c r="H176" s="150">
        <v>12.87</v>
      </c>
      <c r="I176" s="151"/>
      <c r="J176" s="152">
        <f t="shared" si="30"/>
        <v>0</v>
      </c>
      <c r="K176" s="148" t="s">
        <v>195</v>
      </c>
      <c r="L176" s="29"/>
      <c r="M176" s="153" t="s">
        <v>3</v>
      </c>
      <c r="N176" s="154" t="s">
        <v>44</v>
      </c>
      <c r="O176" s="49"/>
      <c r="P176" s="155">
        <f t="shared" si="31"/>
        <v>0</v>
      </c>
      <c r="Q176" s="155">
        <v>1.282E-2</v>
      </c>
      <c r="R176" s="155">
        <f t="shared" si="32"/>
        <v>0.16499339999999998</v>
      </c>
      <c r="S176" s="155">
        <v>0</v>
      </c>
      <c r="T176" s="156">
        <f t="shared" si="33"/>
        <v>0</v>
      </c>
      <c r="AR176" s="157" t="s">
        <v>196</v>
      </c>
      <c r="AT176" s="157" t="s">
        <v>191</v>
      </c>
      <c r="AU176" s="157" t="s">
        <v>85</v>
      </c>
      <c r="AY176" s="14" t="s">
        <v>189</v>
      </c>
      <c r="BE176" s="158">
        <f t="shared" si="34"/>
        <v>0</v>
      </c>
      <c r="BF176" s="158">
        <f t="shared" si="35"/>
        <v>0</v>
      </c>
      <c r="BG176" s="158">
        <f t="shared" si="36"/>
        <v>0</v>
      </c>
      <c r="BH176" s="158">
        <f t="shared" si="37"/>
        <v>0</v>
      </c>
      <c r="BI176" s="158">
        <f t="shared" si="38"/>
        <v>0</v>
      </c>
      <c r="BJ176" s="14" t="s">
        <v>85</v>
      </c>
      <c r="BK176" s="158">
        <f t="shared" si="39"/>
        <v>0</v>
      </c>
      <c r="BL176" s="14" t="s">
        <v>196</v>
      </c>
      <c r="BM176" s="157" t="s">
        <v>423</v>
      </c>
    </row>
    <row r="177" spans="2:65" s="1" customFormat="1" ht="24" customHeight="1">
      <c r="B177" s="145"/>
      <c r="C177" s="146" t="s">
        <v>424</v>
      </c>
      <c r="D177" s="146" t="s">
        <v>191</v>
      </c>
      <c r="E177" s="147" t="s">
        <v>425</v>
      </c>
      <c r="F177" s="148" t="s">
        <v>426</v>
      </c>
      <c r="G177" s="149" t="s">
        <v>233</v>
      </c>
      <c r="H177" s="150">
        <v>12.87</v>
      </c>
      <c r="I177" s="151"/>
      <c r="J177" s="152">
        <f t="shared" si="30"/>
        <v>0</v>
      </c>
      <c r="K177" s="148" t="s">
        <v>195</v>
      </c>
      <c r="L177" s="29"/>
      <c r="M177" s="153" t="s">
        <v>3</v>
      </c>
      <c r="N177" s="154" t="s">
        <v>44</v>
      </c>
      <c r="O177" s="49"/>
      <c r="P177" s="155">
        <f t="shared" si="31"/>
        <v>0</v>
      </c>
      <c r="Q177" s="155">
        <v>0</v>
      </c>
      <c r="R177" s="155">
        <f t="shared" si="32"/>
        <v>0</v>
      </c>
      <c r="S177" s="155">
        <v>0</v>
      </c>
      <c r="T177" s="156">
        <f t="shared" si="33"/>
        <v>0</v>
      </c>
      <c r="AR177" s="157" t="s">
        <v>196</v>
      </c>
      <c r="AT177" s="157" t="s">
        <v>191</v>
      </c>
      <c r="AU177" s="157" t="s">
        <v>85</v>
      </c>
      <c r="AY177" s="14" t="s">
        <v>189</v>
      </c>
      <c r="BE177" s="158">
        <f t="shared" si="34"/>
        <v>0</v>
      </c>
      <c r="BF177" s="158">
        <f t="shared" si="35"/>
        <v>0</v>
      </c>
      <c r="BG177" s="158">
        <f t="shared" si="36"/>
        <v>0</v>
      </c>
      <c r="BH177" s="158">
        <f t="shared" si="37"/>
        <v>0</v>
      </c>
      <c r="BI177" s="158">
        <f t="shared" si="38"/>
        <v>0</v>
      </c>
      <c r="BJ177" s="14" t="s">
        <v>85</v>
      </c>
      <c r="BK177" s="158">
        <f t="shared" si="39"/>
        <v>0</v>
      </c>
      <c r="BL177" s="14" t="s">
        <v>196</v>
      </c>
      <c r="BM177" s="157" t="s">
        <v>427</v>
      </c>
    </row>
    <row r="178" spans="2:65" s="11" customFormat="1" ht="22.9" customHeight="1">
      <c r="B178" s="132"/>
      <c r="D178" s="133" t="s">
        <v>71</v>
      </c>
      <c r="E178" s="143" t="s">
        <v>208</v>
      </c>
      <c r="F178" s="143" t="s">
        <v>428</v>
      </c>
      <c r="I178" s="135"/>
      <c r="J178" s="144">
        <f>BK178</f>
        <v>0</v>
      </c>
      <c r="L178" s="132"/>
      <c r="M178" s="137"/>
      <c r="N178" s="138"/>
      <c r="O178" s="138"/>
      <c r="P178" s="139">
        <f>SUM(P179:P185)</f>
        <v>0</v>
      </c>
      <c r="Q178" s="138"/>
      <c r="R178" s="139">
        <f>SUM(R179:R185)</f>
        <v>19.563761800000002</v>
      </c>
      <c r="S178" s="138"/>
      <c r="T178" s="140">
        <f>SUM(T179:T185)</f>
        <v>0</v>
      </c>
      <c r="AR178" s="133" t="s">
        <v>79</v>
      </c>
      <c r="AT178" s="141" t="s">
        <v>71</v>
      </c>
      <c r="AU178" s="141" t="s">
        <v>79</v>
      </c>
      <c r="AY178" s="133" t="s">
        <v>189</v>
      </c>
      <c r="BK178" s="142">
        <f>SUM(BK179:BK185)</f>
        <v>0</v>
      </c>
    </row>
    <row r="179" spans="2:65" s="1" customFormat="1" ht="16.5" customHeight="1">
      <c r="B179" s="145"/>
      <c r="C179" s="146" t="s">
        <v>429</v>
      </c>
      <c r="D179" s="146" t="s">
        <v>191</v>
      </c>
      <c r="E179" s="147" t="s">
        <v>430</v>
      </c>
      <c r="F179" s="148" t="s">
        <v>431</v>
      </c>
      <c r="G179" s="149" t="s">
        <v>233</v>
      </c>
      <c r="H179" s="150">
        <v>27.125</v>
      </c>
      <c r="I179" s="151"/>
      <c r="J179" s="152">
        <f t="shared" ref="J179:J185" si="40">ROUND(I179*H179,2)</f>
        <v>0</v>
      </c>
      <c r="K179" s="148" t="s">
        <v>195</v>
      </c>
      <c r="L179" s="29"/>
      <c r="M179" s="153" t="s">
        <v>3</v>
      </c>
      <c r="N179" s="154" t="s">
        <v>44</v>
      </c>
      <c r="O179" s="49"/>
      <c r="P179" s="155">
        <f t="shared" ref="P179:P185" si="41">O179*H179</f>
        <v>0</v>
      </c>
      <c r="Q179" s="155">
        <v>0</v>
      </c>
      <c r="R179" s="155">
        <f t="shared" ref="R179:R185" si="42">Q179*H179</f>
        <v>0</v>
      </c>
      <c r="S179" s="155">
        <v>0</v>
      </c>
      <c r="T179" s="156">
        <f t="shared" ref="T179:T185" si="43">S179*H179</f>
        <v>0</v>
      </c>
      <c r="AR179" s="157" t="s">
        <v>196</v>
      </c>
      <c r="AT179" s="157" t="s">
        <v>191</v>
      </c>
      <c r="AU179" s="157" t="s">
        <v>85</v>
      </c>
      <c r="AY179" s="14" t="s">
        <v>189</v>
      </c>
      <c r="BE179" s="158">
        <f t="shared" ref="BE179:BE185" si="44">IF(N179="základní",J179,0)</f>
        <v>0</v>
      </c>
      <c r="BF179" s="158">
        <f t="shared" ref="BF179:BF185" si="45">IF(N179="snížená",J179,0)</f>
        <v>0</v>
      </c>
      <c r="BG179" s="158">
        <f t="shared" ref="BG179:BG185" si="46">IF(N179="zákl. přenesená",J179,0)</f>
        <v>0</v>
      </c>
      <c r="BH179" s="158">
        <f t="shared" ref="BH179:BH185" si="47">IF(N179="sníž. přenesená",J179,0)</f>
        <v>0</v>
      </c>
      <c r="BI179" s="158">
        <f t="shared" ref="BI179:BI185" si="48">IF(N179="nulová",J179,0)</f>
        <v>0</v>
      </c>
      <c r="BJ179" s="14" t="s">
        <v>85</v>
      </c>
      <c r="BK179" s="158">
        <f t="shared" ref="BK179:BK185" si="49">ROUND(I179*H179,2)</f>
        <v>0</v>
      </c>
      <c r="BL179" s="14" t="s">
        <v>196</v>
      </c>
      <c r="BM179" s="157" t="s">
        <v>432</v>
      </c>
    </row>
    <row r="180" spans="2:65" s="1" customFormat="1" ht="24" customHeight="1">
      <c r="B180" s="145"/>
      <c r="C180" s="146" t="s">
        <v>433</v>
      </c>
      <c r="D180" s="146" t="s">
        <v>191</v>
      </c>
      <c r="E180" s="147" t="s">
        <v>434</v>
      </c>
      <c r="F180" s="148" t="s">
        <v>435</v>
      </c>
      <c r="G180" s="149" t="s">
        <v>233</v>
      </c>
      <c r="H180" s="150">
        <v>27.125</v>
      </c>
      <c r="I180" s="151"/>
      <c r="J180" s="152">
        <f t="shared" si="40"/>
        <v>0</v>
      </c>
      <c r="K180" s="148" t="s">
        <v>195</v>
      </c>
      <c r="L180" s="29"/>
      <c r="M180" s="153" t="s">
        <v>3</v>
      </c>
      <c r="N180" s="154" t="s">
        <v>44</v>
      </c>
      <c r="O180" s="49"/>
      <c r="P180" s="155">
        <f t="shared" si="41"/>
        <v>0</v>
      </c>
      <c r="Q180" s="155">
        <v>0</v>
      </c>
      <c r="R180" s="155">
        <f t="shared" si="42"/>
        <v>0</v>
      </c>
      <c r="S180" s="155">
        <v>0</v>
      </c>
      <c r="T180" s="156">
        <f t="shared" si="43"/>
        <v>0</v>
      </c>
      <c r="AR180" s="157" t="s">
        <v>196</v>
      </c>
      <c r="AT180" s="157" t="s">
        <v>191</v>
      </c>
      <c r="AU180" s="157" t="s">
        <v>85</v>
      </c>
      <c r="AY180" s="14" t="s">
        <v>189</v>
      </c>
      <c r="BE180" s="158">
        <f t="shared" si="44"/>
        <v>0</v>
      </c>
      <c r="BF180" s="158">
        <f t="shared" si="45"/>
        <v>0</v>
      </c>
      <c r="BG180" s="158">
        <f t="shared" si="46"/>
        <v>0</v>
      </c>
      <c r="BH180" s="158">
        <f t="shared" si="47"/>
        <v>0</v>
      </c>
      <c r="BI180" s="158">
        <f t="shared" si="48"/>
        <v>0</v>
      </c>
      <c r="BJ180" s="14" t="s">
        <v>85</v>
      </c>
      <c r="BK180" s="158">
        <f t="shared" si="49"/>
        <v>0</v>
      </c>
      <c r="BL180" s="14" t="s">
        <v>196</v>
      </c>
      <c r="BM180" s="157" t="s">
        <v>436</v>
      </c>
    </row>
    <row r="181" spans="2:65" s="1" customFormat="1" ht="36" customHeight="1">
      <c r="B181" s="145"/>
      <c r="C181" s="146" t="s">
        <v>437</v>
      </c>
      <c r="D181" s="146" t="s">
        <v>191</v>
      </c>
      <c r="E181" s="147" t="s">
        <v>438</v>
      </c>
      <c r="F181" s="148" t="s">
        <v>439</v>
      </c>
      <c r="G181" s="149" t="s">
        <v>233</v>
      </c>
      <c r="H181" s="150">
        <v>27.125</v>
      </c>
      <c r="I181" s="151"/>
      <c r="J181" s="152">
        <f t="shared" si="40"/>
        <v>0</v>
      </c>
      <c r="K181" s="148" t="s">
        <v>195</v>
      </c>
      <c r="L181" s="29"/>
      <c r="M181" s="153" t="s">
        <v>3</v>
      </c>
      <c r="N181" s="154" t="s">
        <v>44</v>
      </c>
      <c r="O181" s="49"/>
      <c r="P181" s="155">
        <f t="shared" si="41"/>
        <v>0</v>
      </c>
      <c r="Q181" s="155">
        <v>0.10100000000000001</v>
      </c>
      <c r="R181" s="155">
        <f t="shared" si="42"/>
        <v>2.7396250000000002</v>
      </c>
      <c r="S181" s="155">
        <v>0</v>
      </c>
      <c r="T181" s="156">
        <f t="shared" si="43"/>
        <v>0</v>
      </c>
      <c r="AR181" s="157" t="s">
        <v>196</v>
      </c>
      <c r="AT181" s="157" t="s">
        <v>191</v>
      </c>
      <c r="AU181" s="157" t="s">
        <v>85</v>
      </c>
      <c r="AY181" s="14" t="s">
        <v>189</v>
      </c>
      <c r="BE181" s="158">
        <f t="shared" si="44"/>
        <v>0</v>
      </c>
      <c r="BF181" s="158">
        <f t="shared" si="45"/>
        <v>0</v>
      </c>
      <c r="BG181" s="158">
        <f t="shared" si="46"/>
        <v>0</v>
      </c>
      <c r="BH181" s="158">
        <f t="shared" si="47"/>
        <v>0</v>
      </c>
      <c r="BI181" s="158">
        <f t="shared" si="48"/>
        <v>0</v>
      </c>
      <c r="BJ181" s="14" t="s">
        <v>85</v>
      </c>
      <c r="BK181" s="158">
        <f t="shared" si="49"/>
        <v>0</v>
      </c>
      <c r="BL181" s="14" t="s">
        <v>196</v>
      </c>
      <c r="BM181" s="157" t="s">
        <v>440</v>
      </c>
    </row>
    <row r="182" spans="2:65" s="1" customFormat="1" ht="16.5" customHeight="1">
      <c r="B182" s="145"/>
      <c r="C182" s="159" t="s">
        <v>441</v>
      </c>
      <c r="D182" s="159" t="s">
        <v>255</v>
      </c>
      <c r="E182" s="160" t="s">
        <v>442</v>
      </c>
      <c r="F182" s="161" t="s">
        <v>443</v>
      </c>
      <c r="G182" s="162" t="s">
        <v>233</v>
      </c>
      <c r="H182" s="163">
        <v>29.838000000000001</v>
      </c>
      <c r="I182" s="164"/>
      <c r="J182" s="165">
        <f t="shared" si="40"/>
        <v>0</v>
      </c>
      <c r="K182" s="161" t="s">
        <v>195</v>
      </c>
      <c r="L182" s="166"/>
      <c r="M182" s="167" t="s">
        <v>3</v>
      </c>
      <c r="N182" s="168" t="s">
        <v>44</v>
      </c>
      <c r="O182" s="49"/>
      <c r="P182" s="155">
        <f t="shared" si="41"/>
        <v>0</v>
      </c>
      <c r="Q182" s="155">
        <v>0.108</v>
      </c>
      <c r="R182" s="155">
        <f t="shared" si="42"/>
        <v>3.2225040000000003</v>
      </c>
      <c r="S182" s="155">
        <v>0</v>
      </c>
      <c r="T182" s="156">
        <f t="shared" si="43"/>
        <v>0</v>
      </c>
      <c r="AR182" s="157" t="s">
        <v>220</v>
      </c>
      <c r="AT182" s="157" t="s">
        <v>255</v>
      </c>
      <c r="AU182" s="157" t="s">
        <v>85</v>
      </c>
      <c r="AY182" s="14" t="s">
        <v>189</v>
      </c>
      <c r="BE182" s="158">
        <f t="shared" si="44"/>
        <v>0</v>
      </c>
      <c r="BF182" s="158">
        <f t="shared" si="45"/>
        <v>0</v>
      </c>
      <c r="BG182" s="158">
        <f t="shared" si="46"/>
        <v>0</v>
      </c>
      <c r="BH182" s="158">
        <f t="shared" si="47"/>
        <v>0</v>
      </c>
      <c r="BI182" s="158">
        <f t="shared" si="48"/>
        <v>0</v>
      </c>
      <c r="BJ182" s="14" t="s">
        <v>85</v>
      </c>
      <c r="BK182" s="158">
        <f t="shared" si="49"/>
        <v>0</v>
      </c>
      <c r="BL182" s="14" t="s">
        <v>196</v>
      </c>
      <c r="BM182" s="157" t="s">
        <v>444</v>
      </c>
    </row>
    <row r="183" spans="2:65" s="1" customFormat="1" ht="24" customHeight="1">
      <c r="B183" s="145"/>
      <c r="C183" s="146" t="s">
        <v>445</v>
      </c>
      <c r="D183" s="146" t="s">
        <v>191</v>
      </c>
      <c r="E183" s="147" t="s">
        <v>446</v>
      </c>
      <c r="F183" s="148" t="s">
        <v>447</v>
      </c>
      <c r="G183" s="149" t="s">
        <v>258</v>
      </c>
      <c r="H183" s="150">
        <v>54.25</v>
      </c>
      <c r="I183" s="151"/>
      <c r="J183" s="152">
        <f t="shared" si="40"/>
        <v>0</v>
      </c>
      <c r="K183" s="148" t="s">
        <v>195</v>
      </c>
      <c r="L183" s="29"/>
      <c r="M183" s="153" t="s">
        <v>3</v>
      </c>
      <c r="N183" s="154" t="s">
        <v>44</v>
      </c>
      <c r="O183" s="49"/>
      <c r="P183" s="155">
        <f t="shared" si="41"/>
        <v>0</v>
      </c>
      <c r="Q183" s="155">
        <v>0.1295</v>
      </c>
      <c r="R183" s="155">
        <f t="shared" si="42"/>
        <v>7.0253750000000004</v>
      </c>
      <c r="S183" s="155">
        <v>0</v>
      </c>
      <c r="T183" s="156">
        <f t="shared" si="43"/>
        <v>0</v>
      </c>
      <c r="AR183" s="157" t="s">
        <v>196</v>
      </c>
      <c r="AT183" s="157" t="s">
        <v>191</v>
      </c>
      <c r="AU183" s="157" t="s">
        <v>85</v>
      </c>
      <c r="AY183" s="14" t="s">
        <v>189</v>
      </c>
      <c r="BE183" s="158">
        <f t="shared" si="44"/>
        <v>0</v>
      </c>
      <c r="BF183" s="158">
        <f t="shared" si="45"/>
        <v>0</v>
      </c>
      <c r="BG183" s="158">
        <f t="shared" si="46"/>
        <v>0</v>
      </c>
      <c r="BH183" s="158">
        <f t="shared" si="47"/>
        <v>0</v>
      </c>
      <c r="BI183" s="158">
        <f t="shared" si="48"/>
        <v>0</v>
      </c>
      <c r="BJ183" s="14" t="s">
        <v>85</v>
      </c>
      <c r="BK183" s="158">
        <f t="shared" si="49"/>
        <v>0</v>
      </c>
      <c r="BL183" s="14" t="s">
        <v>196</v>
      </c>
      <c r="BM183" s="157" t="s">
        <v>448</v>
      </c>
    </row>
    <row r="184" spans="2:65" s="1" customFormat="1" ht="16.5" customHeight="1">
      <c r="B184" s="145"/>
      <c r="C184" s="159" t="s">
        <v>449</v>
      </c>
      <c r="D184" s="159" t="s">
        <v>255</v>
      </c>
      <c r="E184" s="160" t="s">
        <v>450</v>
      </c>
      <c r="F184" s="161" t="s">
        <v>451</v>
      </c>
      <c r="G184" s="162" t="s">
        <v>258</v>
      </c>
      <c r="H184" s="163">
        <v>60</v>
      </c>
      <c r="I184" s="164"/>
      <c r="J184" s="165">
        <f t="shared" si="40"/>
        <v>0</v>
      </c>
      <c r="K184" s="161" t="s">
        <v>195</v>
      </c>
      <c r="L184" s="166"/>
      <c r="M184" s="167" t="s">
        <v>3</v>
      </c>
      <c r="N184" s="168" t="s">
        <v>44</v>
      </c>
      <c r="O184" s="49"/>
      <c r="P184" s="155">
        <f t="shared" si="41"/>
        <v>0</v>
      </c>
      <c r="Q184" s="155">
        <v>2.8000000000000001E-2</v>
      </c>
      <c r="R184" s="155">
        <f t="shared" si="42"/>
        <v>1.68</v>
      </c>
      <c r="S184" s="155">
        <v>0</v>
      </c>
      <c r="T184" s="156">
        <f t="shared" si="43"/>
        <v>0</v>
      </c>
      <c r="AR184" s="157" t="s">
        <v>220</v>
      </c>
      <c r="AT184" s="157" t="s">
        <v>255</v>
      </c>
      <c r="AU184" s="157" t="s">
        <v>85</v>
      </c>
      <c r="AY184" s="14" t="s">
        <v>189</v>
      </c>
      <c r="BE184" s="158">
        <f t="shared" si="44"/>
        <v>0</v>
      </c>
      <c r="BF184" s="158">
        <f t="shared" si="45"/>
        <v>0</v>
      </c>
      <c r="BG184" s="158">
        <f t="shared" si="46"/>
        <v>0</v>
      </c>
      <c r="BH184" s="158">
        <f t="shared" si="47"/>
        <v>0</v>
      </c>
      <c r="BI184" s="158">
        <f t="shared" si="48"/>
        <v>0</v>
      </c>
      <c r="BJ184" s="14" t="s">
        <v>85</v>
      </c>
      <c r="BK184" s="158">
        <f t="shared" si="49"/>
        <v>0</v>
      </c>
      <c r="BL184" s="14" t="s">
        <v>196</v>
      </c>
      <c r="BM184" s="157" t="s">
        <v>452</v>
      </c>
    </row>
    <row r="185" spans="2:65" s="1" customFormat="1" ht="16.5" customHeight="1">
      <c r="B185" s="145"/>
      <c r="C185" s="146" t="s">
        <v>453</v>
      </c>
      <c r="D185" s="146" t="s">
        <v>191</v>
      </c>
      <c r="E185" s="147" t="s">
        <v>454</v>
      </c>
      <c r="F185" s="148" t="s">
        <v>455</v>
      </c>
      <c r="G185" s="149" t="s">
        <v>194</v>
      </c>
      <c r="H185" s="150">
        <v>2.17</v>
      </c>
      <c r="I185" s="151"/>
      <c r="J185" s="152">
        <f t="shared" si="40"/>
        <v>0</v>
      </c>
      <c r="K185" s="148" t="s">
        <v>195</v>
      </c>
      <c r="L185" s="29"/>
      <c r="M185" s="153" t="s">
        <v>3</v>
      </c>
      <c r="N185" s="154" t="s">
        <v>44</v>
      </c>
      <c r="O185" s="49"/>
      <c r="P185" s="155">
        <f t="shared" si="41"/>
        <v>0</v>
      </c>
      <c r="Q185" s="155">
        <v>2.2563399999999998</v>
      </c>
      <c r="R185" s="155">
        <f t="shared" si="42"/>
        <v>4.896257799999999</v>
      </c>
      <c r="S185" s="155">
        <v>0</v>
      </c>
      <c r="T185" s="156">
        <f t="shared" si="43"/>
        <v>0</v>
      </c>
      <c r="AR185" s="157" t="s">
        <v>196</v>
      </c>
      <c r="AT185" s="157" t="s">
        <v>191</v>
      </c>
      <c r="AU185" s="157" t="s">
        <v>85</v>
      </c>
      <c r="AY185" s="14" t="s">
        <v>189</v>
      </c>
      <c r="BE185" s="158">
        <f t="shared" si="44"/>
        <v>0</v>
      </c>
      <c r="BF185" s="158">
        <f t="shared" si="45"/>
        <v>0</v>
      </c>
      <c r="BG185" s="158">
        <f t="shared" si="46"/>
        <v>0</v>
      </c>
      <c r="BH185" s="158">
        <f t="shared" si="47"/>
        <v>0</v>
      </c>
      <c r="BI185" s="158">
        <f t="shared" si="48"/>
        <v>0</v>
      </c>
      <c r="BJ185" s="14" t="s">
        <v>85</v>
      </c>
      <c r="BK185" s="158">
        <f t="shared" si="49"/>
        <v>0</v>
      </c>
      <c r="BL185" s="14" t="s">
        <v>196</v>
      </c>
      <c r="BM185" s="157" t="s">
        <v>456</v>
      </c>
    </row>
    <row r="186" spans="2:65" s="11" customFormat="1" ht="22.9" customHeight="1">
      <c r="B186" s="132"/>
      <c r="D186" s="133" t="s">
        <v>71</v>
      </c>
      <c r="E186" s="143" t="s">
        <v>441</v>
      </c>
      <c r="F186" s="143" t="s">
        <v>457</v>
      </c>
      <c r="I186" s="135"/>
      <c r="J186" s="144">
        <f>BK186</f>
        <v>0</v>
      </c>
      <c r="L186" s="132"/>
      <c r="M186" s="137"/>
      <c r="N186" s="138"/>
      <c r="O186" s="138"/>
      <c r="P186" s="139">
        <f>SUM(P187:P201)</f>
        <v>0</v>
      </c>
      <c r="Q186" s="138"/>
      <c r="R186" s="139">
        <f>SUM(R187:R201)</f>
        <v>11.153212579999998</v>
      </c>
      <c r="S186" s="138"/>
      <c r="T186" s="140">
        <f>SUM(T187:T201)</f>
        <v>0</v>
      </c>
      <c r="AR186" s="133" t="s">
        <v>79</v>
      </c>
      <c r="AT186" s="141" t="s">
        <v>71</v>
      </c>
      <c r="AU186" s="141" t="s">
        <v>79</v>
      </c>
      <c r="AY186" s="133" t="s">
        <v>189</v>
      </c>
      <c r="BK186" s="142">
        <f>SUM(BK187:BK201)</f>
        <v>0</v>
      </c>
    </row>
    <row r="187" spans="2:65" s="1" customFormat="1" ht="24" customHeight="1">
      <c r="B187" s="145"/>
      <c r="C187" s="146" t="s">
        <v>458</v>
      </c>
      <c r="D187" s="146" t="s">
        <v>191</v>
      </c>
      <c r="E187" s="147" t="s">
        <v>459</v>
      </c>
      <c r="F187" s="148" t="s">
        <v>460</v>
      </c>
      <c r="G187" s="149" t="s">
        <v>233</v>
      </c>
      <c r="H187" s="150">
        <v>2</v>
      </c>
      <c r="I187" s="151"/>
      <c r="J187" s="152">
        <f t="shared" ref="J187:J201" si="50">ROUND(I187*H187,2)</f>
        <v>0</v>
      </c>
      <c r="K187" s="148" t="s">
        <v>195</v>
      </c>
      <c r="L187" s="29"/>
      <c r="M187" s="153" t="s">
        <v>3</v>
      </c>
      <c r="N187" s="154" t="s">
        <v>44</v>
      </c>
      <c r="O187" s="49"/>
      <c r="P187" s="155">
        <f t="shared" ref="P187:P201" si="51">O187*H187</f>
        <v>0</v>
      </c>
      <c r="Q187" s="155">
        <v>8.8299999999999993E-3</v>
      </c>
      <c r="R187" s="155">
        <f t="shared" ref="R187:R201" si="52">Q187*H187</f>
        <v>1.7659999999999999E-2</v>
      </c>
      <c r="S187" s="155">
        <v>0</v>
      </c>
      <c r="T187" s="156">
        <f t="shared" ref="T187:T201" si="53">S187*H187</f>
        <v>0</v>
      </c>
      <c r="AR187" s="157" t="s">
        <v>196</v>
      </c>
      <c r="AT187" s="157" t="s">
        <v>191</v>
      </c>
      <c r="AU187" s="157" t="s">
        <v>85</v>
      </c>
      <c r="AY187" s="14" t="s">
        <v>189</v>
      </c>
      <c r="BE187" s="158">
        <f t="shared" ref="BE187:BE201" si="54">IF(N187="základní",J187,0)</f>
        <v>0</v>
      </c>
      <c r="BF187" s="158">
        <f t="shared" ref="BF187:BF201" si="55">IF(N187="snížená",J187,0)</f>
        <v>0</v>
      </c>
      <c r="BG187" s="158">
        <f t="shared" ref="BG187:BG201" si="56">IF(N187="zákl. přenesená",J187,0)</f>
        <v>0</v>
      </c>
      <c r="BH187" s="158">
        <f t="shared" ref="BH187:BH201" si="57">IF(N187="sníž. přenesená",J187,0)</f>
        <v>0</v>
      </c>
      <c r="BI187" s="158">
        <f t="shared" ref="BI187:BI201" si="58">IF(N187="nulová",J187,0)</f>
        <v>0</v>
      </c>
      <c r="BJ187" s="14" t="s">
        <v>85</v>
      </c>
      <c r="BK187" s="158">
        <f t="shared" ref="BK187:BK201" si="59">ROUND(I187*H187,2)</f>
        <v>0</v>
      </c>
      <c r="BL187" s="14" t="s">
        <v>196</v>
      </c>
      <c r="BM187" s="157" t="s">
        <v>461</v>
      </c>
    </row>
    <row r="188" spans="2:65" s="1" customFormat="1" ht="16.5" customHeight="1">
      <c r="B188" s="145"/>
      <c r="C188" s="159" t="s">
        <v>462</v>
      </c>
      <c r="D188" s="159" t="s">
        <v>255</v>
      </c>
      <c r="E188" s="160" t="s">
        <v>463</v>
      </c>
      <c r="F188" s="161" t="s">
        <v>464</v>
      </c>
      <c r="G188" s="162" t="s">
        <v>233</v>
      </c>
      <c r="H188" s="163">
        <v>4</v>
      </c>
      <c r="I188" s="164"/>
      <c r="J188" s="165">
        <f t="shared" si="50"/>
        <v>0</v>
      </c>
      <c r="K188" s="161" t="s">
        <v>195</v>
      </c>
      <c r="L188" s="166"/>
      <c r="M188" s="167" t="s">
        <v>3</v>
      </c>
      <c r="N188" s="168" t="s">
        <v>44</v>
      </c>
      <c r="O188" s="49"/>
      <c r="P188" s="155">
        <f t="shared" si="51"/>
        <v>0</v>
      </c>
      <c r="Q188" s="155">
        <v>3.0000000000000001E-3</v>
      </c>
      <c r="R188" s="155">
        <f t="shared" si="52"/>
        <v>1.2E-2</v>
      </c>
      <c r="S188" s="155">
        <v>0</v>
      </c>
      <c r="T188" s="156">
        <f t="shared" si="53"/>
        <v>0</v>
      </c>
      <c r="AR188" s="157" t="s">
        <v>220</v>
      </c>
      <c r="AT188" s="157" t="s">
        <v>255</v>
      </c>
      <c r="AU188" s="157" t="s">
        <v>85</v>
      </c>
      <c r="AY188" s="14" t="s">
        <v>189</v>
      </c>
      <c r="BE188" s="158">
        <f t="shared" si="54"/>
        <v>0</v>
      </c>
      <c r="BF188" s="158">
        <f t="shared" si="55"/>
        <v>0</v>
      </c>
      <c r="BG188" s="158">
        <f t="shared" si="56"/>
        <v>0</v>
      </c>
      <c r="BH188" s="158">
        <f t="shared" si="57"/>
        <v>0</v>
      </c>
      <c r="BI188" s="158">
        <f t="shared" si="58"/>
        <v>0</v>
      </c>
      <c r="BJ188" s="14" t="s">
        <v>85</v>
      </c>
      <c r="BK188" s="158">
        <f t="shared" si="59"/>
        <v>0</v>
      </c>
      <c r="BL188" s="14" t="s">
        <v>196</v>
      </c>
      <c r="BM188" s="157" t="s">
        <v>465</v>
      </c>
    </row>
    <row r="189" spans="2:65" s="1" customFormat="1" ht="24" customHeight="1">
      <c r="B189" s="145"/>
      <c r="C189" s="146" t="s">
        <v>466</v>
      </c>
      <c r="D189" s="146" t="s">
        <v>191</v>
      </c>
      <c r="E189" s="147" t="s">
        <v>467</v>
      </c>
      <c r="F189" s="148" t="s">
        <v>468</v>
      </c>
      <c r="G189" s="149" t="s">
        <v>233</v>
      </c>
      <c r="H189" s="150">
        <v>2</v>
      </c>
      <c r="I189" s="151"/>
      <c r="J189" s="152">
        <f t="shared" si="50"/>
        <v>0</v>
      </c>
      <c r="K189" s="148" t="s">
        <v>195</v>
      </c>
      <c r="L189" s="29"/>
      <c r="M189" s="153" t="s">
        <v>3</v>
      </c>
      <c r="N189" s="154" t="s">
        <v>44</v>
      </c>
      <c r="O189" s="49"/>
      <c r="P189" s="155">
        <f t="shared" si="51"/>
        <v>0</v>
      </c>
      <c r="Q189" s="155">
        <v>2.6800000000000001E-3</v>
      </c>
      <c r="R189" s="155">
        <f t="shared" si="52"/>
        <v>5.3600000000000002E-3</v>
      </c>
      <c r="S189" s="155">
        <v>0</v>
      </c>
      <c r="T189" s="156">
        <f t="shared" si="53"/>
        <v>0</v>
      </c>
      <c r="AR189" s="157" t="s">
        <v>196</v>
      </c>
      <c r="AT189" s="157" t="s">
        <v>191</v>
      </c>
      <c r="AU189" s="157" t="s">
        <v>85</v>
      </c>
      <c r="AY189" s="14" t="s">
        <v>189</v>
      </c>
      <c r="BE189" s="158">
        <f t="shared" si="54"/>
        <v>0</v>
      </c>
      <c r="BF189" s="158">
        <f t="shared" si="55"/>
        <v>0</v>
      </c>
      <c r="BG189" s="158">
        <f t="shared" si="56"/>
        <v>0</v>
      </c>
      <c r="BH189" s="158">
        <f t="shared" si="57"/>
        <v>0</v>
      </c>
      <c r="BI189" s="158">
        <f t="shared" si="58"/>
        <v>0</v>
      </c>
      <c r="BJ189" s="14" t="s">
        <v>85</v>
      </c>
      <c r="BK189" s="158">
        <f t="shared" si="59"/>
        <v>0</v>
      </c>
      <c r="BL189" s="14" t="s">
        <v>196</v>
      </c>
      <c r="BM189" s="157" t="s">
        <v>469</v>
      </c>
    </row>
    <row r="190" spans="2:65" s="1" customFormat="1" ht="16.5" customHeight="1">
      <c r="B190" s="145"/>
      <c r="C190" s="146" t="s">
        <v>470</v>
      </c>
      <c r="D190" s="146" t="s">
        <v>191</v>
      </c>
      <c r="E190" s="147" t="s">
        <v>471</v>
      </c>
      <c r="F190" s="148" t="s">
        <v>472</v>
      </c>
      <c r="G190" s="149" t="s">
        <v>233</v>
      </c>
      <c r="H190" s="150">
        <v>385.24</v>
      </c>
      <c r="I190" s="151"/>
      <c r="J190" s="152">
        <f t="shared" si="50"/>
        <v>0</v>
      </c>
      <c r="K190" s="148" t="s">
        <v>195</v>
      </c>
      <c r="L190" s="29"/>
      <c r="M190" s="153" t="s">
        <v>3</v>
      </c>
      <c r="N190" s="154" t="s">
        <v>44</v>
      </c>
      <c r="O190" s="49"/>
      <c r="P190" s="155">
        <f t="shared" si="51"/>
        <v>0</v>
      </c>
      <c r="Q190" s="155">
        <v>7.3499999999999998E-3</v>
      </c>
      <c r="R190" s="155">
        <f t="shared" si="52"/>
        <v>2.8315139999999999</v>
      </c>
      <c r="S190" s="155">
        <v>0</v>
      </c>
      <c r="T190" s="156">
        <f t="shared" si="53"/>
        <v>0</v>
      </c>
      <c r="AR190" s="157" t="s">
        <v>196</v>
      </c>
      <c r="AT190" s="157" t="s">
        <v>191</v>
      </c>
      <c r="AU190" s="157" t="s">
        <v>85</v>
      </c>
      <c r="AY190" s="14" t="s">
        <v>189</v>
      </c>
      <c r="BE190" s="158">
        <f t="shared" si="54"/>
        <v>0</v>
      </c>
      <c r="BF190" s="158">
        <f t="shared" si="55"/>
        <v>0</v>
      </c>
      <c r="BG190" s="158">
        <f t="shared" si="56"/>
        <v>0</v>
      </c>
      <c r="BH190" s="158">
        <f t="shared" si="57"/>
        <v>0</v>
      </c>
      <c r="BI190" s="158">
        <f t="shared" si="58"/>
        <v>0</v>
      </c>
      <c r="BJ190" s="14" t="s">
        <v>85</v>
      </c>
      <c r="BK190" s="158">
        <f t="shared" si="59"/>
        <v>0</v>
      </c>
      <c r="BL190" s="14" t="s">
        <v>196</v>
      </c>
      <c r="BM190" s="157" t="s">
        <v>473</v>
      </c>
    </row>
    <row r="191" spans="2:65" s="1" customFormat="1" ht="24" customHeight="1">
      <c r="B191" s="145"/>
      <c r="C191" s="146" t="s">
        <v>474</v>
      </c>
      <c r="D191" s="146" t="s">
        <v>191</v>
      </c>
      <c r="E191" s="147" t="s">
        <v>475</v>
      </c>
      <c r="F191" s="148" t="s">
        <v>476</v>
      </c>
      <c r="G191" s="149" t="s">
        <v>233</v>
      </c>
      <c r="H191" s="150">
        <v>363.21</v>
      </c>
      <c r="I191" s="151"/>
      <c r="J191" s="152">
        <f t="shared" si="50"/>
        <v>0</v>
      </c>
      <c r="K191" s="148" t="s">
        <v>195</v>
      </c>
      <c r="L191" s="29"/>
      <c r="M191" s="153" t="s">
        <v>3</v>
      </c>
      <c r="N191" s="154" t="s">
        <v>44</v>
      </c>
      <c r="O191" s="49"/>
      <c r="P191" s="155">
        <f t="shared" si="51"/>
        <v>0</v>
      </c>
      <c r="Q191" s="155">
        <v>4.3800000000000002E-3</v>
      </c>
      <c r="R191" s="155">
        <f t="shared" si="52"/>
        <v>1.5908598</v>
      </c>
      <c r="S191" s="155">
        <v>0</v>
      </c>
      <c r="T191" s="156">
        <f t="shared" si="53"/>
        <v>0</v>
      </c>
      <c r="AR191" s="157" t="s">
        <v>196</v>
      </c>
      <c r="AT191" s="157" t="s">
        <v>191</v>
      </c>
      <c r="AU191" s="157" t="s">
        <v>85</v>
      </c>
      <c r="AY191" s="14" t="s">
        <v>189</v>
      </c>
      <c r="BE191" s="158">
        <f t="shared" si="54"/>
        <v>0</v>
      </c>
      <c r="BF191" s="158">
        <f t="shared" si="55"/>
        <v>0</v>
      </c>
      <c r="BG191" s="158">
        <f t="shared" si="56"/>
        <v>0</v>
      </c>
      <c r="BH191" s="158">
        <f t="shared" si="57"/>
        <v>0</v>
      </c>
      <c r="BI191" s="158">
        <f t="shared" si="58"/>
        <v>0</v>
      </c>
      <c r="BJ191" s="14" t="s">
        <v>85</v>
      </c>
      <c r="BK191" s="158">
        <f t="shared" si="59"/>
        <v>0</v>
      </c>
      <c r="BL191" s="14" t="s">
        <v>196</v>
      </c>
      <c r="BM191" s="157" t="s">
        <v>477</v>
      </c>
    </row>
    <row r="192" spans="2:65" s="1" customFormat="1" ht="24" customHeight="1">
      <c r="B192" s="145"/>
      <c r="C192" s="146" t="s">
        <v>478</v>
      </c>
      <c r="D192" s="146" t="s">
        <v>191</v>
      </c>
      <c r="E192" s="147" t="s">
        <v>479</v>
      </c>
      <c r="F192" s="148" t="s">
        <v>480</v>
      </c>
      <c r="G192" s="149" t="s">
        <v>258</v>
      </c>
      <c r="H192" s="150">
        <v>243.19</v>
      </c>
      <c r="I192" s="151"/>
      <c r="J192" s="152">
        <f t="shared" si="50"/>
        <v>0</v>
      </c>
      <c r="K192" s="148" t="s">
        <v>195</v>
      </c>
      <c r="L192" s="29"/>
      <c r="M192" s="153" t="s">
        <v>3</v>
      </c>
      <c r="N192" s="154" t="s">
        <v>44</v>
      </c>
      <c r="O192" s="49"/>
      <c r="P192" s="155">
        <f t="shared" si="51"/>
        <v>0</v>
      </c>
      <c r="Q192" s="155">
        <v>0</v>
      </c>
      <c r="R192" s="155">
        <f t="shared" si="52"/>
        <v>0</v>
      </c>
      <c r="S192" s="155">
        <v>0</v>
      </c>
      <c r="T192" s="156">
        <f t="shared" si="53"/>
        <v>0</v>
      </c>
      <c r="AR192" s="157" t="s">
        <v>196</v>
      </c>
      <c r="AT192" s="157" t="s">
        <v>191</v>
      </c>
      <c r="AU192" s="157" t="s">
        <v>85</v>
      </c>
      <c r="AY192" s="14" t="s">
        <v>189</v>
      </c>
      <c r="BE192" s="158">
        <f t="shared" si="54"/>
        <v>0</v>
      </c>
      <c r="BF192" s="158">
        <f t="shared" si="55"/>
        <v>0</v>
      </c>
      <c r="BG192" s="158">
        <f t="shared" si="56"/>
        <v>0</v>
      </c>
      <c r="BH192" s="158">
        <f t="shared" si="57"/>
        <v>0</v>
      </c>
      <c r="BI192" s="158">
        <f t="shared" si="58"/>
        <v>0</v>
      </c>
      <c r="BJ192" s="14" t="s">
        <v>85</v>
      </c>
      <c r="BK192" s="158">
        <f t="shared" si="59"/>
        <v>0</v>
      </c>
      <c r="BL192" s="14" t="s">
        <v>196</v>
      </c>
      <c r="BM192" s="157" t="s">
        <v>481</v>
      </c>
    </row>
    <row r="193" spans="2:65" s="1" customFormat="1" ht="16.5" customHeight="1">
      <c r="B193" s="145"/>
      <c r="C193" s="159" t="s">
        <v>482</v>
      </c>
      <c r="D193" s="159" t="s">
        <v>255</v>
      </c>
      <c r="E193" s="160" t="s">
        <v>483</v>
      </c>
      <c r="F193" s="161" t="s">
        <v>484</v>
      </c>
      <c r="G193" s="162" t="s">
        <v>258</v>
      </c>
      <c r="H193" s="163">
        <v>45.1</v>
      </c>
      <c r="I193" s="164"/>
      <c r="J193" s="165">
        <f t="shared" si="50"/>
        <v>0</v>
      </c>
      <c r="K193" s="161" t="s">
        <v>195</v>
      </c>
      <c r="L193" s="166"/>
      <c r="M193" s="167" t="s">
        <v>3</v>
      </c>
      <c r="N193" s="168" t="s">
        <v>44</v>
      </c>
      <c r="O193" s="49"/>
      <c r="P193" s="155">
        <f t="shared" si="51"/>
        <v>0</v>
      </c>
      <c r="Q193" s="155">
        <v>2.0000000000000001E-4</v>
      </c>
      <c r="R193" s="155">
        <f t="shared" si="52"/>
        <v>9.0200000000000002E-3</v>
      </c>
      <c r="S193" s="155">
        <v>0</v>
      </c>
      <c r="T193" s="156">
        <f t="shared" si="53"/>
        <v>0</v>
      </c>
      <c r="AR193" s="157" t="s">
        <v>220</v>
      </c>
      <c r="AT193" s="157" t="s">
        <v>255</v>
      </c>
      <c r="AU193" s="157" t="s">
        <v>85</v>
      </c>
      <c r="AY193" s="14" t="s">
        <v>189</v>
      </c>
      <c r="BE193" s="158">
        <f t="shared" si="54"/>
        <v>0</v>
      </c>
      <c r="BF193" s="158">
        <f t="shared" si="55"/>
        <v>0</v>
      </c>
      <c r="BG193" s="158">
        <f t="shared" si="56"/>
        <v>0</v>
      </c>
      <c r="BH193" s="158">
        <f t="shared" si="57"/>
        <v>0</v>
      </c>
      <c r="BI193" s="158">
        <f t="shared" si="58"/>
        <v>0</v>
      </c>
      <c r="BJ193" s="14" t="s">
        <v>85</v>
      </c>
      <c r="BK193" s="158">
        <f t="shared" si="59"/>
        <v>0</v>
      </c>
      <c r="BL193" s="14" t="s">
        <v>196</v>
      </c>
      <c r="BM193" s="157" t="s">
        <v>485</v>
      </c>
    </row>
    <row r="194" spans="2:65" s="1" customFormat="1" ht="16.5" customHeight="1">
      <c r="B194" s="145"/>
      <c r="C194" s="159" t="s">
        <v>486</v>
      </c>
      <c r="D194" s="159" t="s">
        <v>255</v>
      </c>
      <c r="E194" s="160" t="s">
        <v>487</v>
      </c>
      <c r="F194" s="161" t="s">
        <v>488</v>
      </c>
      <c r="G194" s="162" t="s">
        <v>258</v>
      </c>
      <c r="H194" s="163">
        <v>106.425</v>
      </c>
      <c r="I194" s="164"/>
      <c r="J194" s="165">
        <f t="shared" si="50"/>
        <v>0</v>
      </c>
      <c r="K194" s="161" t="s">
        <v>195</v>
      </c>
      <c r="L194" s="166"/>
      <c r="M194" s="167" t="s">
        <v>3</v>
      </c>
      <c r="N194" s="168" t="s">
        <v>44</v>
      </c>
      <c r="O194" s="49"/>
      <c r="P194" s="155">
        <f t="shared" si="51"/>
        <v>0</v>
      </c>
      <c r="Q194" s="155">
        <v>2.9999999999999997E-4</v>
      </c>
      <c r="R194" s="155">
        <f t="shared" si="52"/>
        <v>3.1927499999999998E-2</v>
      </c>
      <c r="S194" s="155">
        <v>0</v>
      </c>
      <c r="T194" s="156">
        <f t="shared" si="53"/>
        <v>0</v>
      </c>
      <c r="AR194" s="157" t="s">
        <v>220</v>
      </c>
      <c r="AT194" s="157" t="s">
        <v>255</v>
      </c>
      <c r="AU194" s="157" t="s">
        <v>85</v>
      </c>
      <c r="AY194" s="14" t="s">
        <v>189</v>
      </c>
      <c r="BE194" s="158">
        <f t="shared" si="54"/>
        <v>0</v>
      </c>
      <c r="BF194" s="158">
        <f t="shared" si="55"/>
        <v>0</v>
      </c>
      <c r="BG194" s="158">
        <f t="shared" si="56"/>
        <v>0</v>
      </c>
      <c r="BH194" s="158">
        <f t="shared" si="57"/>
        <v>0</v>
      </c>
      <c r="BI194" s="158">
        <f t="shared" si="58"/>
        <v>0</v>
      </c>
      <c r="BJ194" s="14" t="s">
        <v>85</v>
      </c>
      <c r="BK194" s="158">
        <f t="shared" si="59"/>
        <v>0</v>
      </c>
      <c r="BL194" s="14" t="s">
        <v>196</v>
      </c>
      <c r="BM194" s="157" t="s">
        <v>489</v>
      </c>
    </row>
    <row r="195" spans="2:65" s="1" customFormat="1" ht="16.5" customHeight="1">
      <c r="B195" s="145"/>
      <c r="C195" s="159" t="s">
        <v>490</v>
      </c>
      <c r="D195" s="159" t="s">
        <v>255</v>
      </c>
      <c r="E195" s="160" t="s">
        <v>491</v>
      </c>
      <c r="F195" s="161" t="s">
        <v>492</v>
      </c>
      <c r="G195" s="162" t="s">
        <v>258</v>
      </c>
      <c r="H195" s="163">
        <v>115.98399999999999</v>
      </c>
      <c r="I195" s="164"/>
      <c r="J195" s="165">
        <f t="shared" si="50"/>
        <v>0</v>
      </c>
      <c r="K195" s="161" t="s">
        <v>195</v>
      </c>
      <c r="L195" s="166"/>
      <c r="M195" s="167" t="s">
        <v>3</v>
      </c>
      <c r="N195" s="168" t="s">
        <v>44</v>
      </c>
      <c r="O195" s="49"/>
      <c r="P195" s="155">
        <f t="shared" si="51"/>
        <v>0</v>
      </c>
      <c r="Q195" s="155">
        <v>3.0000000000000001E-5</v>
      </c>
      <c r="R195" s="155">
        <f t="shared" si="52"/>
        <v>3.4795199999999998E-3</v>
      </c>
      <c r="S195" s="155">
        <v>0</v>
      </c>
      <c r="T195" s="156">
        <f t="shared" si="53"/>
        <v>0</v>
      </c>
      <c r="AR195" s="157" t="s">
        <v>220</v>
      </c>
      <c r="AT195" s="157" t="s">
        <v>255</v>
      </c>
      <c r="AU195" s="157" t="s">
        <v>85</v>
      </c>
      <c r="AY195" s="14" t="s">
        <v>189</v>
      </c>
      <c r="BE195" s="158">
        <f t="shared" si="54"/>
        <v>0</v>
      </c>
      <c r="BF195" s="158">
        <f t="shared" si="55"/>
        <v>0</v>
      </c>
      <c r="BG195" s="158">
        <f t="shared" si="56"/>
        <v>0</v>
      </c>
      <c r="BH195" s="158">
        <f t="shared" si="57"/>
        <v>0</v>
      </c>
      <c r="BI195" s="158">
        <f t="shared" si="58"/>
        <v>0</v>
      </c>
      <c r="BJ195" s="14" t="s">
        <v>85</v>
      </c>
      <c r="BK195" s="158">
        <f t="shared" si="59"/>
        <v>0</v>
      </c>
      <c r="BL195" s="14" t="s">
        <v>196</v>
      </c>
      <c r="BM195" s="157" t="s">
        <v>493</v>
      </c>
    </row>
    <row r="196" spans="2:65" s="1" customFormat="1" ht="24" customHeight="1">
      <c r="B196" s="145"/>
      <c r="C196" s="146" t="s">
        <v>494</v>
      </c>
      <c r="D196" s="146" t="s">
        <v>191</v>
      </c>
      <c r="E196" s="147" t="s">
        <v>495</v>
      </c>
      <c r="F196" s="148" t="s">
        <v>496</v>
      </c>
      <c r="G196" s="149" t="s">
        <v>258</v>
      </c>
      <c r="H196" s="150">
        <v>190.54</v>
      </c>
      <c r="I196" s="151"/>
      <c r="J196" s="152">
        <f t="shared" si="50"/>
        <v>0</v>
      </c>
      <c r="K196" s="148" t="s">
        <v>195</v>
      </c>
      <c r="L196" s="29"/>
      <c r="M196" s="153" t="s">
        <v>3</v>
      </c>
      <c r="N196" s="154" t="s">
        <v>44</v>
      </c>
      <c r="O196" s="49"/>
      <c r="P196" s="155">
        <f t="shared" si="51"/>
        <v>0</v>
      </c>
      <c r="Q196" s="155">
        <v>0</v>
      </c>
      <c r="R196" s="155">
        <f t="shared" si="52"/>
        <v>0</v>
      </c>
      <c r="S196" s="155">
        <v>0</v>
      </c>
      <c r="T196" s="156">
        <f t="shared" si="53"/>
        <v>0</v>
      </c>
      <c r="AR196" s="157" t="s">
        <v>196</v>
      </c>
      <c r="AT196" s="157" t="s">
        <v>191</v>
      </c>
      <c r="AU196" s="157" t="s">
        <v>85</v>
      </c>
      <c r="AY196" s="14" t="s">
        <v>189</v>
      </c>
      <c r="BE196" s="158">
        <f t="shared" si="54"/>
        <v>0</v>
      </c>
      <c r="BF196" s="158">
        <f t="shared" si="55"/>
        <v>0</v>
      </c>
      <c r="BG196" s="158">
        <f t="shared" si="56"/>
        <v>0</v>
      </c>
      <c r="BH196" s="158">
        <f t="shared" si="57"/>
        <v>0</v>
      </c>
      <c r="BI196" s="158">
        <f t="shared" si="58"/>
        <v>0</v>
      </c>
      <c r="BJ196" s="14" t="s">
        <v>85</v>
      </c>
      <c r="BK196" s="158">
        <f t="shared" si="59"/>
        <v>0</v>
      </c>
      <c r="BL196" s="14" t="s">
        <v>196</v>
      </c>
      <c r="BM196" s="157" t="s">
        <v>497</v>
      </c>
    </row>
    <row r="197" spans="2:65" s="1" customFormat="1" ht="16.5" customHeight="1">
      <c r="B197" s="145"/>
      <c r="C197" s="159" t="s">
        <v>498</v>
      </c>
      <c r="D197" s="159" t="s">
        <v>255</v>
      </c>
      <c r="E197" s="160" t="s">
        <v>499</v>
      </c>
      <c r="F197" s="161" t="s">
        <v>500</v>
      </c>
      <c r="G197" s="162" t="s">
        <v>258</v>
      </c>
      <c r="H197" s="163">
        <v>209.59399999999999</v>
      </c>
      <c r="I197" s="164"/>
      <c r="J197" s="165">
        <f t="shared" si="50"/>
        <v>0</v>
      </c>
      <c r="K197" s="161" t="s">
        <v>195</v>
      </c>
      <c r="L197" s="166"/>
      <c r="M197" s="167" t="s">
        <v>3</v>
      </c>
      <c r="N197" s="168" t="s">
        <v>44</v>
      </c>
      <c r="O197" s="49"/>
      <c r="P197" s="155">
        <f t="shared" si="51"/>
        <v>0</v>
      </c>
      <c r="Q197" s="155">
        <v>4.0000000000000003E-5</v>
      </c>
      <c r="R197" s="155">
        <f t="shared" si="52"/>
        <v>8.3837600000000005E-3</v>
      </c>
      <c r="S197" s="155">
        <v>0</v>
      </c>
      <c r="T197" s="156">
        <f t="shared" si="53"/>
        <v>0</v>
      </c>
      <c r="AR197" s="157" t="s">
        <v>220</v>
      </c>
      <c r="AT197" s="157" t="s">
        <v>255</v>
      </c>
      <c r="AU197" s="157" t="s">
        <v>85</v>
      </c>
      <c r="AY197" s="14" t="s">
        <v>189</v>
      </c>
      <c r="BE197" s="158">
        <f t="shared" si="54"/>
        <v>0</v>
      </c>
      <c r="BF197" s="158">
        <f t="shared" si="55"/>
        <v>0</v>
      </c>
      <c r="BG197" s="158">
        <f t="shared" si="56"/>
        <v>0</v>
      </c>
      <c r="BH197" s="158">
        <f t="shared" si="57"/>
        <v>0</v>
      </c>
      <c r="BI197" s="158">
        <f t="shared" si="58"/>
        <v>0</v>
      </c>
      <c r="BJ197" s="14" t="s">
        <v>85</v>
      </c>
      <c r="BK197" s="158">
        <f t="shared" si="59"/>
        <v>0</v>
      </c>
      <c r="BL197" s="14" t="s">
        <v>196</v>
      </c>
      <c r="BM197" s="157" t="s">
        <v>501</v>
      </c>
    </row>
    <row r="198" spans="2:65" s="1" customFormat="1" ht="24" customHeight="1">
      <c r="B198" s="145"/>
      <c r="C198" s="146" t="s">
        <v>502</v>
      </c>
      <c r="D198" s="146" t="s">
        <v>191</v>
      </c>
      <c r="E198" s="147" t="s">
        <v>503</v>
      </c>
      <c r="F198" s="148" t="s">
        <v>504</v>
      </c>
      <c r="G198" s="149" t="s">
        <v>233</v>
      </c>
      <c r="H198" s="150">
        <v>22.03</v>
      </c>
      <c r="I198" s="151"/>
      <c r="J198" s="152">
        <f t="shared" si="50"/>
        <v>0</v>
      </c>
      <c r="K198" s="148" t="s">
        <v>195</v>
      </c>
      <c r="L198" s="29"/>
      <c r="M198" s="153" t="s">
        <v>3</v>
      </c>
      <c r="N198" s="154" t="s">
        <v>44</v>
      </c>
      <c r="O198" s="49"/>
      <c r="P198" s="155">
        <f t="shared" si="51"/>
        <v>0</v>
      </c>
      <c r="Q198" s="155">
        <v>6.28E-3</v>
      </c>
      <c r="R198" s="155">
        <f t="shared" si="52"/>
        <v>0.13834840000000001</v>
      </c>
      <c r="S198" s="155">
        <v>0</v>
      </c>
      <c r="T198" s="156">
        <f t="shared" si="53"/>
        <v>0</v>
      </c>
      <c r="AR198" s="157" t="s">
        <v>196</v>
      </c>
      <c r="AT198" s="157" t="s">
        <v>191</v>
      </c>
      <c r="AU198" s="157" t="s">
        <v>85</v>
      </c>
      <c r="AY198" s="14" t="s">
        <v>189</v>
      </c>
      <c r="BE198" s="158">
        <f t="shared" si="54"/>
        <v>0</v>
      </c>
      <c r="BF198" s="158">
        <f t="shared" si="55"/>
        <v>0</v>
      </c>
      <c r="BG198" s="158">
        <f t="shared" si="56"/>
        <v>0</v>
      </c>
      <c r="BH198" s="158">
        <f t="shared" si="57"/>
        <v>0</v>
      </c>
      <c r="BI198" s="158">
        <f t="shared" si="58"/>
        <v>0</v>
      </c>
      <c r="BJ198" s="14" t="s">
        <v>85</v>
      </c>
      <c r="BK198" s="158">
        <f t="shared" si="59"/>
        <v>0</v>
      </c>
      <c r="BL198" s="14" t="s">
        <v>196</v>
      </c>
      <c r="BM198" s="157" t="s">
        <v>505</v>
      </c>
    </row>
    <row r="199" spans="2:65" s="1" customFormat="1" ht="24" customHeight="1">
      <c r="B199" s="145"/>
      <c r="C199" s="146" t="s">
        <v>506</v>
      </c>
      <c r="D199" s="146" t="s">
        <v>191</v>
      </c>
      <c r="E199" s="147" t="s">
        <v>507</v>
      </c>
      <c r="F199" s="148" t="s">
        <v>508</v>
      </c>
      <c r="G199" s="149" t="s">
        <v>233</v>
      </c>
      <c r="H199" s="150">
        <v>394.22</v>
      </c>
      <c r="I199" s="151"/>
      <c r="J199" s="152">
        <f t="shared" si="50"/>
        <v>0</v>
      </c>
      <c r="K199" s="148" t="s">
        <v>195</v>
      </c>
      <c r="L199" s="29"/>
      <c r="M199" s="153" t="s">
        <v>3</v>
      </c>
      <c r="N199" s="154" t="s">
        <v>44</v>
      </c>
      <c r="O199" s="49"/>
      <c r="P199" s="155">
        <f t="shared" si="51"/>
        <v>0</v>
      </c>
      <c r="Q199" s="155">
        <v>2.6800000000000001E-3</v>
      </c>
      <c r="R199" s="155">
        <f t="shared" si="52"/>
        <v>1.0565096</v>
      </c>
      <c r="S199" s="155">
        <v>0</v>
      </c>
      <c r="T199" s="156">
        <f t="shared" si="53"/>
        <v>0</v>
      </c>
      <c r="AR199" s="157" t="s">
        <v>196</v>
      </c>
      <c r="AT199" s="157" t="s">
        <v>191</v>
      </c>
      <c r="AU199" s="157" t="s">
        <v>85</v>
      </c>
      <c r="AY199" s="14" t="s">
        <v>189</v>
      </c>
      <c r="BE199" s="158">
        <f t="shared" si="54"/>
        <v>0</v>
      </c>
      <c r="BF199" s="158">
        <f t="shared" si="55"/>
        <v>0</v>
      </c>
      <c r="BG199" s="158">
        <f t="shared" si="56"/>
        <v>0</v>
      </c>
      <c r="BH199" s="158">
        <f t="shared" si="57"/>
        <v>0</v>
      </c>
      <c r="BI199" s="158">
        <f t="shared" si="58"/>
        <v>0</v>
      </c>
      <c r="BJ199" s="14" t="s">
        <v>85</v>
      </c>
      <c r="BK199" s="158">
        <f t="shared" si="59"/>
        <v>0</v>
      </c>
      <c r="BL199" s="14" t="s">
        <v>196</v>
      </c>
      <c r="BM199" s="157" t="s">
        <v>509</v>
      </c>
    </row>
    <row r="200" spans="2:65" s="1" customFormat="1" ht="16.5" customHeight="1">
      <c r="B200" s="145"/>
      <c r="C200" s="146" t="s">
        <v>510</v>
      </c>
      <c r="D200" s="146" t="s">
        <v>191</v>
      </c>
      <c r="E200" s="147" t="s">
        <v>511</v>
      </c>
      <c r="F200" s="148" t="s">
        <v>512</v>
      </c>
      <c r="G200" s="149" t="s">
        <v>233</v>
      </c>
      <c r="H200" s="150">
        <v>363.21</v>
      </c>
      <c r="I200" s="151"/>
      <c r="J200" s="152">
        <f t="shared" si="50"/>
        <v>0</v>
      </c>
      <c r="K200" s="148" t="s">
        <v>195</v>
      </c>
      <c r="L200" s="29"/>
      <c r="M200" s="153" t="s">
        <v>3</v>
      </c>
      <c r="N200" s="154" t="s">
        <v>44</v>
      </c>
      <c r="O200" s="49"/>
      <c r="P200" s="155">
        <f t="shared" si="51"/>
        <v>0</v>
      </c>
      <c r="Q200" s="155">
        <v>1.4999999999999999E-2</v>
      </c>
      <c r="R200" s="155">
        <f t="shared" si="52"/>
        <v>5.4481499999999992</v>
      </c>
      <c r="S200" s="155">
        <v>0</v>
      </c>
      <c r="T200" s="156">
        <f t="shared" si="53"/>
        <v>0</v>
      </c>
      <c r="AR200" s="157" t="s">
        <v>196</v>
      </c>
      <c r="AT200" s="157" t="s">
        <v>191</v>
      </c>
      <c r="AU200" s="157" t="s">
        <v>85</v>
      </c>
      <c r="AY200" s="14" t="s">
        <v>189</v>
      </c>
      <c r="BE200" s="158">
        <f t="shared" si="54"/>
        <v>0</v>
      </c>
      <c r="BF200" s="158">
        <f t="shared" si="55"/>
        <v>0</v>
      </c>
      <c r="BG200" s="158">
        <f t="shared" si="56"/>
        <v>0</v>
      </c>
      <c r="BH200" s="158">
        <f t="shared" si="57"/>
        <v>0</v>
      </c>
      <c r="BI200" s="158">
        <f t="shared" si="58"/>
        <v>0</v>
      </c>
      <c r="BJ200" s="14" t="s">
        <v>85</v>
      </c>
      <c r="BK200" s="158">
        <f t="shared" si="59"/>
        <v>0</v>
      </c>
      <c r="BL200" s="14" t="s">
        <v>196</v>
      </c>
      <c r="BM200" s="157" t="s">
        <v>513</v>
      </c>
    </row>
    <row r="201" spans="2:65" s="1" customFormat="1" ht="24" customHeight="1">
      <c r="B201" s="145"/>
      <c r="C201" s="146" t="s">
        <v>514</v>
      </c>
      <c r="D201" s="146" t="s">
        <v>191</v>
      </c>
      <c r="E201" s="147" t="s">
        <v>515</v>
      </c>
      <c r="F201" s="148" t="s">
        <v>516</v>
      </c>
      <c r="G201" s="149" t="s">
        <v>233</v>
      </c>
      <c r="H201" s="150">
        <v>65.97</v>
      </c>
      <c r="I201" s="151"/>
      <c r="J201" s="152">
        <f t="shared" si="50"/>
        <v>0</v>
      </c>
      <c r="K201" s="148" t="s">
        <v>195</v>
      </c>
      <c r="L201" s="29"/>
      <c r="M201" s="153" t="s">
        <v>3</v>
      </c>
      <c r="N201" s="154" t="s">
        <v>44</v>
      </c>
      <c r="O201" s="49"/>
      <c r="P201" s="155">
        <f t="shared" si="51"/>
        <v>0</v>
      </c>
      <c r="Q201" s="155">
        <v>0</v>
      </c>
      <c r="R201" s="155">
        <f t="shared" si="52"/>
        <v>0</v>
      </c>
      <c r="S201" s="155">
        <v>0</v>
      </c>
      <c r="T201" s="156">
        <f t="shared" si="53"/>
        <v>0</v>
      </c>
      <c r="AR201" s="157" t="s">
        <v>196</v>
      </c>
      <c r="AT201" s="157" t="s">
        <v>191</v>
      </c>
      <c r="AU201" s="157" t="s">
        <v>85</v>
      </c>
      <c r="AY201" s="14" t="s">
        <v>189</v>
      </c>
      <c r="BE201" s="158">
        <f t="shared" si="54"/>
        <v>0</v>
      </c>
      <c r="BF201" s="158">
        <f t="shared" si="55"/>
        <v>0</v>
      </c>
      <c r="BG201" s="158">
        <f t="shared" si="56"/>
        <v>0</v>
      </c>
      <c r="BH201" s="158">
        <f t="shared" si="57"/>
        <v>0</v>
      </c>
      <c r="BI201" s="158">
        <f t="shared" si="58"/>
        <v>0</v>
      </c>
      <c r="BJ201" s="14" t="s">
        <v>85</v>
      </c>
      <c r="BK201" s="158">
        <f t="shared" si="59"/>
        <v>0</v>
      </c>
      <c r="BL201" s="14" t="s">
        <v>196</v>
      </c>
      <c r="BM201" s="157" t="s">
        <v>517</v>
      </c>
    </row>
    <row r="202" spans="2:65" s="11" customFormat="1" ht="22.9" customHeight="1">
      <c r="B202" s="132"/>
      <c r="D202" s="133" t="s">
        <v>71</v>
      </c>
      <c r="E202" s="143" t="s">
        <v>437</v>
      </c>
      <c r="F202" s="143" t="s">
        <v>518</v>
      </c>
      <c r="I202" s="135"/>
      <c r="J202" s="144">
        <f>BK202</f>
        <v>0</v>
      </c>
      <c r="L202" s="132"/>
      <c r="M202" s="137"/>
      <c r="N202" s="138"/>
      <c r="O202" s="138"/>
      <c r="P202" s="139">
        <f>SUM(P203:P220)</f>
        <v>0</v>
      </c>
      <c r="Q202" s="138"/>
      <c r="R202" s="139">
        <f>SUM(R203:R220)</f>
        <v>87.062237740000015</v>
      </c>
      <c r="S202" s="138"/>
      <c r="T202" s="140">
        <f>SUM(T203:T220)</f>
        <v>0</v>
      </c>
      <c r="AR202" s="133" t="s">
        <v>79</v>
      </c>
      <c r="AT202" s="141" t="s">
        <v>71</v>
      </c>
      <c r="AU202" s="141" t="s">
        <v>79</v>
      </c>
      <c r="AY202" s="133" t="s">
        <v>189</v>
      </c>
      <c r="BK202" s="142">
        <f>SUM(BK203:BK220)</f>
        <v>0</v>
      </c>
    </row>
    <row r="203" spans="2:65" s="1" customFormat="1" ht="16.5" customHeight="1">
      <c r="B203" s="145"/>
      <c r="C203" s="146" t="s">
        <v>519</v>
      </c>
      <c r="D203" s="146" t="s">
        <v>191</v>
      </c>
      <c r="E203" s="147" t="s">
        <v>520</v>
      </c>
      <c r="F203" s="148" t="s">
        <v>521</v>
      </c>
      <c r="G203" s="149" t="s">
        <v>233</v>
      </c>
      <c r="H203" s="150">
        <v>390.63</v>
      </c>
      <c r="I203" s="151"/>
      <c r="J203" s="152">
        <f t="shared" ref="J203:J220" si="60">ROUND(I203*H203,2)</f>
        <v>0</v>
      </c>
      <c r="K203" s="148" t="s">
        <v>195</v>
      </c>
      <c r="L203" s="29"/>
      <c r="M203" s="153" t="s">
        <v>3</v>
      </c>
      <c r="N203" s="154" t="s">
        <v>44</v>
      </c>
      <c r="O203" s="49"/>
      <c r="P203" s="155">
        <f t="shared" ref="P203:P220" si="61">O203*H203</f>
        <v>0</v>
      </c>
      <c r="Q203" s="155">
        <v>7.3499999999999998E-3</v>
      </c>
      <c r="R203" s="155">
        <f t="shared" ref="R203:R220" si="62">Q203*H203</f>
        <v>2.8711305</v>
      </c>
      <c r="S203" s="155">
        <v>0</v>
      </c>
      <c r="T203" s="156">
        <f t="shared" ref="T203:T220" si="63">S203*H203</f>
        <v>0</v>
      </c>
      <c r="AR203" s="157" t="s">
        <v>196</v>
      </c>
      <c r="AT203" s="157" t="s">
        <v>191</v>
      </c>
      <c r="AU203" s="157" t="s">
        <v>85</v>
      </c>
      <c r="AY203" s="14" t="s">
        <v>189</v>
      </c>
      <c r="BE203" s="158">
        <f t="shared" ref="BE203:BE220" si="64">IF(N203="základní",J203,0)</f>
        <v>0</v>
      </c>
      <c r="BF203" s="158">
        <f t="shared" ref="BF203:BF220" si="65">IF(N203="snížená",J203,0)</f>
        <v>0</v>
      </c>
      <c r="BG203" s="158">
        <f t="shared" ref="BG203:BG220" si="66">IF(N203="zákl. přenesená",J203,0)</f>
        <v>0</v>
      </c>
      <c r="BH203" s="158">
        <f t="shared" ref="BH203:BH220" si="67">IF(N203="sníž. přenesená",J203,0)</f>
        <v>0</v>
      </c>
      <c r="BI203" s="158">
        <f t="shared" ref="BI203:BI220" si="68">IF(N203="nulová",J203,0)</f>
        <v>0</v>
      </c>
      <c r="BJ203" s="14" t="s">
        <v>85</v>
      </c>
      <c r="BK203" s="158">
        <f t="shared" ref="BK203:BK220" si="69">ROUND(I203*H203,2)</f>
        <v>0</v>
      </c>
      <c r="BL203" s="14" t="s">
        <v>196</v>
      </c>
      <c r="BM203" s="157" t="s">
        <v>522</v>
      </c>
    </row>
    <row r="204" spans="2:65" s="1" customFormat="1" ht="16.5" customHeight="1">
      <c r="B204" s="145"/>
      <c r="C204" s="146" t="s">
        <v>523</v>
      </c>
      <c r="D204" s="146" t="s">
        <v>191</v>
      </c>
      <c r="E204" s="147" t="s">
        <v>524</v>
      </c>
      <c r="F204" s="148" t="s">
        <v>525</v>
      </c>
      <c r="G204" s="149" t="s">
        <v>233</v>
      </c>
      <c r="H204" s="150">
        <v>390.63</v>
      </c>
      <c r="I204" s="151"/>
      <c r="J204" s="152">
        <f t="shared" si="60"/>
        <v>0</v>
      </c>
      <c r="K204" s="148" t="s">
        <v>195</v>
      </c>
      <c r="L204" s="29"/>
      <c r="M204" s="153" t="s">
        <v>3</v>
      </c>
      <c r="N204" s="154" t="s">
        <v>44</v>
      </c>
      <c r="O204" s="49"/>
      <c r="P204" s="155">
        <f t="shared" si="61"/>
        <v>0</v>
      </c>
      <c r="Q204" s="155">
        <v>3.0000000000000001E-3</v>
      </c>
      <c r="R204" s="155">
        <f t="shared" si="62"/>
        <v>1.1718900000000001</v>
      </c>
      <c r="S204" s="155">
        <v>0</v>
      </c>
      <c r="T204" s="156">
        <f t="shared" si="63"/>
        <v>0</v>
      </c>
      <c r="AR204" s="157" t="s">
        <v>196</v>
      </c>
      <c r="AT204" s="157" t="s">
        <v>191</v>
      </c>
      <c r="AU204" s="157" t="s">
        <v>85</v>
      </c>
      <c r="AY204" s="14" t="s">
        <v>189</v>
      </c>
      <c r="BE204" s="158">
        <f t="shared" si="64"/>
        <v>0</v>
      </c>
      <c r="BF204" s="158">
        <f t="shared" si="65"/>
        <v>0</v>
      </c>
      <c r="BG204" s="158">
        <f t="shared" si="66"/>
        <v>0</v>
      </c>
      <c r="BH204" s="158">
        <f t="shared" si="67"/>
        <v>0</v>
      </c>
      <c r="BI204" s="158">
        <f t="shared" si="68"/>
        <v>0</v>
      </c>
      <c r="BJ204" s="14" t="s">
        <v>85</v>
      </c>
      <c r="BK204" s="158">
        <f t="shared" si="69"/>
        <v>0</v>
      </c>
      <c r="BL204" s="14" t="s">
        <v>196</v>
      </c>
      <c r="BM204" s="157" t="s">
        <v>526</v>
      </c>
    </row>
    <row r="205" spans="2:65" s="1" customFormat="1" ht="24" customHeight="1">
      <c r="B205" s="145"/>
      <c r="C205" s="146" t="s">
        <v>527</v>
      </c>
      <c r="D205" s="146" t="s">
        <v>191</v>
      </c>
      <c r="E205" s="147" t="s">
        <v>528</v>
      </c>
      <c r="F205" s="148" t="s">
        <v>529</v>
      </c>
      <c r="G205" s="149" t="s">
        <v>233</v>
      </c>
      <c r="H205" s="150">
        <v>390.63</v>
      </c>
      <c r="I205" s="151"/>
      <c r="J205" s="152">
        <f t="shared" si="60"/>
        <v>0</v>
      </c>
      <c r="K205" s="148" t="s">
        <v>195</v>
      </c>
      <c r="L205" s="29"/>
      <c r="M205" s="153" t="s">
        <v>3</v>
      </c>
      <c r="N205" s="154" t="s">
        <v>44</v>
      </c>
      <c r="O205" s="49"/>
      <c r="P205" s="155">
        <f t="shared" si="61"/>
        <v>0</v>
      </c>
      <c r="Q205" s="155">
        <v>1.575E-2</v>
      </c>
      <c r="R205" s="155">
        <f t="shared" si="62"/>
        <v>6.1524225000000001</v>
      </c>
      <c r="S205" s="155">
        <v>0</v>
      </c>
      <c r="T205" s="156">
        <f t="shared" si="63"/>
        <v>0</v>
      </c>
      <c r="AR205" s="157" t="s">
        <v>196</v>
      </c>
      <c r="AT205" s="157" t="s">
        <v>191</v>
      </c>
      <c r="AU205" s="157" t="s">
        <v>85</v>
      </c>
      <c r="AY205" s="14" t="s">
        <v>189</v>
      </c>
      <c r="BE205" s="158">
        <f t="shared" si="64"/>
        <v>0</v>
      </c>
      <c r="BF205" s="158">
        <f t="shared" si="65"/>
        <v>0</v>
      </c>
      <c r="BG205" s="158">
        <f t="shared" si="66"/>
        <v>0</v>
      </c>
      <c r="BH205" s="158">
        <f t="shared" si="67"/>
        <v>0</v>
      </c>
      <c r="BI205" s="158">
        <f t="shared" si="68"/>
        <v>0</v>
      </c>
      <c r="BJ205" s="14" t="s">
        <v>85</v>
      </c>
      <c r="BK205" s="158">
        <f t="shared" si="69"/>
        <v>0</v>
      </c>
      <c r="BL205" s="14" t="s">
        <v>196</v>
      </c>
      <c r="BM205" s="157" t="s">
        <v>530</v>
      </c>
    </row>
    <row r="206" spans="2:65" s="1" customFormat="1" ht="24" customHeight="1">
      <c r="B206" s="145"/>
      <c r="C206" s="146" t="s">
        <v>531</v>
      </c>
      <c r="D206" s="146" t="s">
        <v>191</v>
      </c>
      <c r="E206" s="147" t="s">
        <v>532</v>
      </c>
      <c r="F206" s="148" t="s">
        <v>533</v>
      </c>
      <c r="G206" s="149" t="s">
        <v>233</v>
      </c>
      <c r="H206" s="150">
        <v>781.26</v>
      </c>
      <c r="I206" s="151"/>
      <c r="J206" s="152">
        <f t="shared" si="60"/>
        <v>0</v>
      </c>
      <c r="K206" s="148" t="s">
        <v>195</v>
      </c>
      <c r="L206" s="29"/>
      <c r="M206" s="153" t="s">
        <v>3</v>
      </c>
      <c r="N206" s="154" t="s">
        <v>44</v>
      </c>
      <c r="O206" s="49"/>
      <c r="P206" s="155">
        <f t="shared" si="61"/>
        <v>0</v>
      </c>
      <c r="Q206" s="155">
        <v>7.9000000000000008E-3</v>
      </c>
      <c r="R206" s="155">
        <f t="shared" si="62"/>
        <v>6.1719540000000004</v>
      </c>
      <c r="S206" s="155">
        <v>0</v>
      </c>
      <c r="T206" s="156">
        <f t="shared" si="63"/>
        <v>0</v>
      </c>
      <c r="AR206" s="157" t="s">
        <v>196</v>
      </c>
      <c r="AT206" s="157" t="s">
        <v>191</v>
      </c>
      <c r="AU206" s="157" t="s">
        <v>85</v>
      </c>
      <c r="AY206" s="14" t="s">
        <v>189</v>
      </c>
      <c r="BE206" s="158">
        <f t="shared" si="64"/>
        <v>0</v>
      </c>
      <c r="BF206" s="158">
        <f t="shared" si="65"/>
        <v>0</v>
      </c>
      <c r="BG206" s="158">
        <f t="shared" si="66"/>
        <v>0</v>
      </c>
      <c r="BH206" s="158">
        <f t="shared" si="67"/>
        <v>0</v>
      </c>
      <c r="BI206" s="158">
        <f t="shared" si="68"/>
        <v>0</v>
      </c>
      <c r="BJ206" s="14" t="s">
        <v>85</v>
      </c>
      <c r="BK206" s="158">
        <f t="shared" si="69"/>
        <v>0</v>
      </c>
      <c r="BL206" s="14" t="s">
        <v>196</v>
      </c>
      <c r="BM206" s="157" t="s">
        <v>534</v>
      </c>
    </row>
    <row r="207" spans="2:65" s="1" customFormat="1" ht="24" customHeight="1">
      <c r="B207" s="145"/>
      <c r="C207" s="146" t="s">
        <v>535</v>
      </c>
      <c r="D207" s="146" t="s">
        <v>191</v>
      </c>
      <c r="E207" s="147" t="s">
        <v>536</v>
      </c>
      <c r="F207" s="148" t="s">
        <v>537</v>
      </c>
      <c r="G207" s="149" t="s">
        <v>233</v>
      </c>
      <c r="H207" s="150">
        <v>7.7050000000000001</v>
      </c>
      <c r="I207" s="151"/>
      <c r="J207" s="152">
        <f t="shared" si="60"/>
        <v>0</v>
      </c>
      <c r="K207" s="148" t="s">
        <v>195</v>
      </c>
      <c r="L207" s="29"/>
      <c r="M207" s="153" t="s">
        <v>3</v>
      </c>
      <c r="N207" s="154" t="s">
        <v>44</v>
      </c>
      <c r="O207" s="49"/>
      <c r="P207" s="155">
        <f t="shared" si="61"/>
        <v>0</v>
      </c>
      <c r="Q207" s="155">
        <v>7.3499999999999998E-3</v>
      </c>
      <c r="R207" s="155">
        <f t="shared" si="62"/>
        <v>5.6631750000000002E-2</v>
      </c>
      <c r="S207" s="155">
        <v>0</v>
      </c>
      <c r="T207" s="156">
        <f t="shared" si="63"/>
        <v>0</v>
      </c>
      <c r="AR207" s="157" t="s">
        <v>196</v>
      </c>
      <c r="AT207" s="157" t="s">
        <v>191</v>
      </c>
      <c r="AU207" s="157" t="s">
        <v>85</v>
      </c>
      <c r="AY207" s="14" t="s">
        <v>189</v>
      </c>
      <c r="BE207" s="158">
        <f t="shared" si="64"/>
        <v>0</v>
      </c>
      <c r="BF207" s="158">
        <f t="shared" si="65"/>
        <v>0</v>
      </c>
      <c r="BG207" s="158">
        <f t="shared" si="66"/>
        <v>0</v>
      </c>
      <c r="BH207" s="158">
        <f t="shared" si="67"/>
        <v>0</v>
      </c>
      <c r="BI207" s="158">
        <f t="shared" si="68"/>
        <v>0</v>
      </c>
      <c r="BJ207" s="14" t="s">
        <v>85</v>
      </c>
      <c r="BK207" s="158">
        <f t="shared" si="69"/>
        <v>0</v>
      </c>
      <c r="BL207" s="14" t="s">
        <v>196</v>
      </c>
      <c r="BM207" s="157" t="s">
        <v>538</v>
      </c>
    </row>
    <row r="208" spans="2:65" s="1" customFormat="1" ht="16.5" customHeight="1">
      <c r="B208" s="145"/>
      <c r="C208" s="146" t="s">
        <v>539</v>
      </c>
      <c r="D208" s="146" t="s">
        <v>191</v>
      </c>
      <c r="E208" s="147" t="s">
        <v>540</v>
      </c>
      <c r="F208" s="148" t="s">
        <v>541</v>
      </c>
      <c r="G208" s="149" t="s">
        <v>233</v>
      </c>
      <c r="H208" s="150">
        <v>7.7050000000000001</v>
      </c>
      <c r="I208" s="151"/>
      <c r="J208" s="152">
        <f t="shared" si="60"/>
        <v>0</v>
      </c>
      <c r="K208" s="148" t="s">
        <v>195</v>
      </c>
      <c r="L208" s="29"/>
      <c r="M208" s="153" t="s">
        <v>3</v>
      </c>
      <c r="N208" s="154" t="s">
        <v>44</v>
      </c>
      <c r="O208" s="49"/>
      <c r="P208" s="155">
        <f t="shared" si="61"/>
        <v>0</v>
      </c>
      <c r="Q208" s="155">
        <v>3.0000000000000001E-3</v>
      </c>
      <c r="R208" s="155">
        <f t="shared" si="62"/>
        <v>2.3115E-2</v>
      </c>
      <c r="S208" s="155">
        <v>0</v>
      </c>
      <c r="T208" s="156">
        <f t="shared" si="63"/>
        <v>0</v>
      </c>
      <c r="AR208" s="157" t="s">
        <v>196</v>
      </c>
      <c r="AT208" s="157" t="s">
        <v>191</v>
      </c>
      <c r="AU208" s="157" t="s">
        <v>85</v>
      </c>
      <c r="AY208" s="14" t="s">
        <v>189</v>
      </c>
      <c r="BE208" s="158">
        <f t="shared" si="64"/>
        <v>0</v>
      </c>
      <c r="BF208" s="158">
        <f t="shared" si="65"/>
        <v>0</v>
      </c>
      <c r="BG208" s="158">
        <f t="shared" si="66"/>
        <v>0</v>
      </c>
      <c r="BH208" s="158">
        <f t="shared" si="67"/>
        <v>0</v>
      </c>
      <c r="BI208" s="158">
        <f t="shared" si="68"/>
        <v>0</v>
      </c>
      <c r="BJ208" s="14" t="s">
        <v>85</v>
      </c>
      <c r="BK208" s="158">
        <f t="shared" si="69"/>
        <v>0</v>
      </c>
      <c r="BL208" s="14" t="s">
        <v>196</v>
      </c>
      <c r="BM208" s="157" t="s">
        <v>542</v>
      </c>
    </row>
    <row r="209" spans="2:65" s="1" customFormat="1" ht="24" customHeight="1">
      <c r="B209" s="145"/>
      <c r="C209" s="146" t="s">
        <v>543</v>
      </c>
      <c r="D209" s="146" t="s">
        <v>191</v>
      </c>
      <c r="E209" s="147" t="s">
        <v>544</v>
      </c>
      <c r="F209" s="148" t="s">
        <v>545</v>
      </c>
      <c r="G209" s="149" t="s">
        <v>233</v>
      </c>
      <c r="H209" s="150">
        <v>7.7050000000000001</v>
      </c>
      <c r="I209" s="151"/>
      <c r="J209" s="152">
        <f t="shared" si="60"/>
        <v>0</v>
      </c>
      <c r="K209" s="148" t="s">
        <v>195</v>
      </c>
      <c r="L209" s="29"/>
      <c r="M209" s="153" t="s">
        <v>3</v>
      </c>
      <c r="N209" s="154" t="s">
        <v>44</v>
      </c>
      <c r="O209" s="49"/>
      <c r="P209" s="155">
        <f t="shared" si="61"/>
        <v>0</v>
      </c>
      <c r="Q209" s="155">
        <v>1.575E-2</v>
      </c>
      <c r="R209" s="155">
        <f t="shared" si="62"/>
        <v>0.12135375</v>
      </c>
      <c r="S209" s="155">
        <v>0</v>
      </c>
      <c r="T209" s="156">
        <f t="shared" si="63"/>
        <v>0</v>
      </c>
      <c r="AR209" s="157" t="s">
        <v>196</v>
      </c>
      <c r="AT209" s="157" t="s">
        <v>191</v>
      </c>
      <c r="AU209" s="157" t="s">
        <v>85</v>
      </c>
      <c r="AY209" s="14" t="s">
        <v>189</v>
      </c>
      <c r="BE209" s="158">
        <f t="shared" si="64"/>
        <v>0</v>
      </c>
      <c r="BF209" s="158">
        <f t="shared" si="65"/>
        <v>0</v>
      </c>
      <c r="BG209" s="158">
        <f t="shared" si="66"/>
        <v>0</v>
      </c>
      <c r="BH209" s="158">
        <f t="shared" si="67"/>
        <v>0</v>
      </c>
      <c r="BI209" s="158">
        <f t="shared" si="68"/>
        <v>0</v>
      </c>
      <c r="BJ209" s="14" t="s">
        <v>85</v>
      </c>
      <c r="BK209" s="158">
        <f t="shared" si="69"/>
        <v>0</v>
      </c>
      <c r="BL209" s="14" t="s">
        <v>196</v>
      </c>
      <c r="BM209" s="157" t="s">
        <v>546</v>
      </c>
    </row>
    <row r="210" spans="2:65" s="1" customFormat="1" ht="24" customHeight="1">
      <c r="B210" s="145"/>
      <c r="C210" s="146" t="s">
        <v>547</v>
      </c>
      <c r="D210" s="146" t="s">
        <v>191</v>
      </c>
      <c r="E210" s="147" t="s">
        <v>548</v>
      </c>
      <c r="F210" s="148" t="s">
        <v>549</v>
      </c>
      <c r="G210" s="149" t="s">
        <v>233</v>
      </c>
      <c r="H210" s="150">
        <v>15.41</v>
      </c>
      <c r="I210" s="151"/>
      <c r="J210" s="152">
        <f t="shared" si="60"/>
        <v>0</v>
      </c>
      <c r="K210" s="148" t="s">
        <v>195</v>
      </c>
      <c r="L210" s="29"/>
      <c r="M210" s="153" t="s">
        <v>3</v>
      </c>
      <c r="N210" s="154" t="s">
        <v>44</v>
      </c>
      <c r="O210" s="49"/>
      <c r="P210" s="155">
        <f t="shared" si="61"/>
        <v>0</v>
      </c>
      <c r="Q210" s="155">
        <v>7.9000000000000008E-3</v>
      </c>
      <c r="R210" s="155">
        <f t="shared" si="62"/>
        <v>0.12173900000000001</v>
      </c>
      <c r="S210" s="155">
        <v>0</v>
      </c>
      <c r="T210" s="156">
        <f t="shared" si="63"/>
        <v>0</v>
      </c>
      <c r="AR210" s="157" t="s">
        <v>196</v>
      </c>
      <c r="AT210" s="157" t="s">
        <v>191</v>
      </c>
      <c r="AU210" s="157" t="s">
        <v>85</v>
      </c>
      <c r="AY210" s="14" t="s">
        <v>189</v>
      </c>
      <c r="BE210" s="158">
        <f t="shared" si="64"/>
        <v>0</v>
      </c>
      <c r="BF210" s="158">
        <f t="shared" si="65"/>
        <v>0</v>
      </c>
      <c r="BG210" s="158">
        <f t="shared" si="66"/>
        <v>0</v>
      </c>
      <c r="BH210" s="158">
        <f t="shared" si="67"/>
        <v>0</v>
      </c>
      <c r="BI210" s="158">
        <f t="shared" si="68"/>
        <v>0</v>
      </c>
      <c r="BJ210" s="14" t="s">
        <v>85</v>
      </c>
      <c r="BK210" s="158">
        <f t="shared" si="69"/>
        <v>0</v>
      </c>
      <c r="BL210" s="14" t="s">
        <v>196</v>
      </c>
      <c r="BM210" s="157" t="s">
        <v>550</v>
      </c>
    </row>
    <row r="211" spans="2:65" s="1" customFormat="1" ht="16.5" customHeight="1">
      <c r="B211" s="145"/>
      <c r="C211" s="146" t="s">
        <v>551</v>
      </c>
      <c r="D211" s="146" t="s">
        <v>191</v>
      </c>
      <c r="E211" s="147" t="s">
        <v>552</v>
      </c>
      <c r="F211" s="148" t="s">
        <v>553</v>
      </c>
      <c r="G211" s="149" t="s">
        <v>233</v>
      </c>
      <c r="H211" s="150">
        <v>1651.7550000000001</v>
      </c>
      <c r="I211" s="151"/>
      <c r="J211" s="152">
        <f t="shared" si="60"/>
        <v>0</v>
      </c>
      <c r="K211" s="148" t="s">
        <v>195</v>
      </c>
      <c r="L211" s="29"/>
      <c r="M211" s="153" t="s">
        <v>3</v>
      </c>
      <c r="N211" s="154" t="s">
        <v>44</v>
      </c>
      <c r="O211" s="49"/>
      <c r="P211" s="155">
        <f t="shared" si="61"/>
        <v>0</v>
      </c>
      <c r="Q211" s="155">
        <v>7.3499999999999998E-3</v>
      </c>
      <c r="R211" s="155">
        <f t="shared" si="62"/>
        <v>12.14039925</v>
      </c>
      <c r="S211" s="155">
        <v>0</v>
      </c>
      <c r="T211" s="156">
        <f t="shared" si="63"/>
        <v>0</v>
      </c>
      <c r="AR211" s="157" t="s">
        <v>196</v>
      </c>
      <c r="AT211" s="157" t="s">
        <v>191</v>
      </c>
      <c r="AU211" s="157" t="s">
        <v>85</v>
      </c>
      <c r="AY211" s="14" t="s">
        <v>189</v>
      </c>
      <c r="BE211" s="158">
        <f t="shared" si="64"/>
        <v>0</v>
      </c>
      <c r="BF211" s="158">
        <f t="shared" si="65"/>
        <v>0</v>
      </c>
      <c r="BG211" s="158">
        <f t="shared" si="66"/>
        <v>0</v>
      </c>
      <c r="BH211" s="158">
        <f t="shared" si="67"/>
        <v>0</v>
      </c>
      <c r="BI211" s="158">
        <f t="shared" si="68"/>
        <v>0</v>
      </c>
      <c r="BJ211" s="14" t="s">
        <v>85</v>
      </c>
      <c r="BK211" s="158">
        <f t="shared" si="69"/>
        <v>0</v>
      </c>
      <c r="BL211" s="14" t="s">
        <v>196</v>
      </c>
      <c r="BM211" s="157" t="s">
        <v>554</v>
      </c>
    </row>
    <row r="212" spans="2:65" s="1" customFormat="1" ht="16.5" customHeight="1">
      <c r="B212" s="145"/>
      <c r="C212" s="146" t="s">
        <v>555</v>
      </c>
      <c r="D212" s="146" t="s">
        <v>191</v>
      </c>
      <c r="E212" s="147" t="s">
        <v>556</v>
      </c>
      <c r="F212" s="148" t="s">
        <v>557</v>
      </c>
      <c r="G212" s="149" t="s">
        <v>233</v>
      </c>
      <c r="H212" s="150">
        <v>1421.675</v>
      </c>
      <c r="I212" s="151"/>
      <c r="J212" s="152">
        <f t="shared" si="60"/>
        <v>0</v>
      </c>
      <c r="K212" s="148" t="s">
        <v>195</v>
      </c>
      <c r="L212" s="29"/>
      <c r="M212" s="153" t="s">
        <v>3</v>
      </c>
      <c r="N212" s="154" t="s">
        <v>44</v>
      </c>
      <c r="O212" s="49"/>
      <c r="P212" s="155">
        <f t="shared" si="61"/>
        <v>0</v>
      </c>
      <c r="Q212" s="155">
        <v>3.0000000000000001E-3</v>
      </c>
      <c r="R212" s="155">
        <f t="shared" si="62"/>
        <v>4.2650249999999996</v>
      </c>
      <c r="S212" s="155">
        <v>0</v>
      </c>
      <c r="T212" s="156">
        <f t="shared" si="63"/>
        <v>0</v>
      </c>
      <c r="AR212" s="157" t="s">
        <v>196</v>
      </c>
      <c r="AT212" s="157" t="s">
        <v>191</v>
      </c>
      <c r="AU212" s="157" t="s">
        <v>85</v>
      </c>
      <c r="AY212" s="14" t="s">
        <v>189</v>
      </c>
      <c r="BE212" s="158">
        <f t="shared" si="64"/>
        <v>0</v>
      </c>
      <c r="BF212" s="158">
        <f t="shared" si="65"/>
        <v>0</v>
      </c>
      <c r="BG212" s="158">
        <f t="shared" si="66"/>
        <v>0</v>
      </c>
      <c r="BH212" s="158">
        <f t="shared" si="67"/>
        <v>0</v>
      </c>
      <c r="BI212" s="158">
        <f t="shared" si="68"/>
        <v>0</v>
      </c>
      <c r="BJ212" s="14" t="s">
        <v>85</v>
      </c>
      <c r="BK212" s="158">
        <f t="shared" si="69"/>
        <v>0</v>
      </c>
      <c r="BL212" s="14" t="s">
        <v>196</v>
      </c>
      <c r="BM212" s="157" t="s">
        <v>558</v>
      </c>
    </row>
    <row r="213" spans="2:65" s="1" customFormat="1" ht="24" customHeight="1">
      <c r="B213" s="145"/>
      <c r="C213" s="146" t="s">
        <v>559</v>
      </c>
      <c r="D213" s="146" t="s">
        <v>191</v>
      </c>
      <c r="E213" s="147" t="s">
        <v>560</v>
      </c>
      <c r="F213" s="148" t="s">
        <v>561</v>
      </c>
      <c r="G213" s="149" t="s">
        <v>233</v>
      </c>
      <c r="H213" s="150">
        <v>1651.7550000000001</v>
      </c>
      <c r="I213" s="151"/>
      <c r="J213" s="152">
        <f t="shared" si="60"/>
        <v>0</v>
      </c>
      <c r="K213" s="148" t="s">
        <v>195</v>
      </c>
      <c r="L213" s="29"/>
      <c r="M213" s="153" t="s">
        <v>3</v>
      </c>
      <c r="N213" s="154" t="s">
        <v>44</v>
      </c>
      <c r="O213" s="49"/>
      <c r="P213" s="155">
        <f t="shared" si="61"/>
        <v>0</v>
      </c>
      <c r="Q213" s="155">
        <v>1.575E-2</v>
      </c>
      <c r="R213" s="155">
        <f t="shared" si="62"/>
        <v>26.015141250000003</v>
      </c>
      <c r="S213" s="155">
        <v>0</v>
      </c>
      <c r="T213" s="156">
        <f t="shared" si="63"/>
        <v>0</v>
      </c>
      <c r="AR213" s="157" t="s">
        <v>196</v>
      </c>
      <c r="AT213" s="157" t="s">
        <v>191</v>
      </c>
      <c r="AU213" s="157" t="s">
        <v>85</v>
      </c>
      <c r="AY213" s="14" t="s">
        <v>189</v>
      </c>
      <c r="BE213" s="158">
        <f t="shared" si="64"/>
        <v>0</v>
      </c>
      <c r="BF213" s="158">
        <f t="shared" si="65"/>
        <v>0</v>
      </c>
      <c r="BG213" s="158">
        <f t="shared" si="66"/>
        <v>0</v>
      </c>
      <c r="BH213" s="158">
        <f t="shared" si="67"/>
        <v>0</v>
      </c>
      <c r="BI213" s="158">
        <f t="shared" si="68"/>
        <v>0</v>
      </c>
      <c r="BJ213" s="14" t="s">
        <v>85</v>
      </c>
      <c r="BK213" s="158">
        <f t="shared" si="69"/>
        <v>0</v>
      </c>
      <c r="BL213" s="14" t="s">
        <v>196</v>
      </c>
      <c r="BM213" s="157" t="s">
        <v>562</v>
      </c>
    </row>
    <row r="214" spans="2:65" s="1" customFormat="1" ht="24" customHeight="1">
      <c r="B214" s="145"/>
      <c r="C214" s="146" t="s">
        <v>563</v>
      </c>
      <c r="D214" s="146" t="s">
        <v>191</v>
      </c>
      <c r="E214" s="147" t="s">
        <v>564</v>
      </c>
      <c r="F214" s="148" t="s">
        <v>565</v>
      </c>
      <c r="G214" s="149" t="s">
        <v>233</v>
      </c>
      <c r="H214" s="150">
        <v>3303.51</v>
      </c>
      <c r="I214" s="151"/>
      <c r="J214" s="152">
        <f t="shared" si="60"/>
        <v>0</v>
      </c>
      <c r="K214" s="148" t="s">
        <v>195</v>
      </c>
      <c r="L214" s="29"/>
      <c r="M214" s="153" t="s">
        <v>3</v>
      </c>
      <c r="N214" s="154" t="s">
        <v>44</v>
      </c>
      <c r="O214" s="49"/>
      <c r="P214" s="155">
        <f t="shared" si="61"/>
        <v>0</v>
      </c>
      <c r="Q214" s="155">
        <v>7.9000000000000008E-3</v>
      </c>
      <c r="R214" s="155">
        <f t="shared" si="62"/>
        <v>26.097729000000005</v>
      </c>
      <c r="S214" s="155">
        <v>0</v>
      </c>
      <c r="T214" s="156">
        <f t="shared" si="63"/>
        <v>0</v>
      </c>
      <c r="AR214" s="157" t="s">
        <v>196</v>
      </c>
      <c r="AT214" s="157" t="s">
        <v>191</v>
      </c>
      <c r="AU214" s="157" t="s">
        <v>85</v>
      </c>
      <c r="AY214" s="14" t="s">
        <v>189</v>
      </c>
      <c r="BE214" s="158">
        <f t="shared" si="64"/>
        <v>0</v>
      </c>
      <c r="BF214" s="158">
        <f t="shared" si="65"/>
        <v>0</v>
      </c>
      <c r="BG214" s="158">
        <f t="shared" si="66"/>
        <v>0</v>
      </c>
      <c r="BH214" s="158">
        <f t="shared" si="67"/>
        <v>0</v>
      </c>
      <c r="BI214" s="158">
        <f t="shared" si="68"/>
        <v>0</v>
      </c>
      <c r="BJ214" s="14" t="s">
        <v>85</v>
      </c>
      <c r="BK214" s="158">
        <f t="shared" si="69"/>
        <v>0</v>
      </c>
      <c r="BL214" s="14" t="s">
        <v>196</v>
      </c>
      <c r="BM214" s="157" t="s">
        <v>566</v>
      </c>
    </row>
    <row r="215" spans="2:65" s="1" customFormat="1" ht="16.5" customHeight="1">
      <c r="B215" s="145"/>
      <c r="C215" s="146" t="s">
        <v>567</v>
      </c>
      <c r="D215" s="146" t="s">
        <v>191</v>
      </c>
      <c r="E215" s="147" t="s">
        <v>568</v>
      </c>
      <c r="F215" s="148" t="s">
        <v>569</v>
      </c>
      <c r="G215" s="149" t="s">
        <v>233</v>
      </c>
      <c r="H215" s="150">
        <v>54.877000000000002</v>
      </c>
      <c r="I215" s="151"/>
      <c r="J215" s="152">
        <f t="shared" si="60"/>
        <v>0</v>
      </c>
      <c r="K215" s="148" t="s">
        <v>195</v>
      </c>
      <c r="L215" s="29"/>
      <c r="M215" s="153" t="s">
        <v>3</v>
      </c>
      <c r="N215" s="154" t="s">
        <v>44</v>
      </c>
      <c r="O215" s="49"/>
      <c r="P215" s="155">
        <f t="shared" si="61"/>
        <v>0</v>
      </c>
      <c r="Q215" s="155">
        <v>3.3579999999999999E-2</v>
      </c>
      <c r="R215" s="155">
        <f t="shared" si="62"/>
        <v>1.8427696600000001</v>
      </c>
      <c r="S215" s="155">
        <v>0</v>
      </c>
      <c r="T215" s="156">
        <f t="shared" si="63"/>
        <v>0</v>
      </c>
      <c r="AR215" s="157" t="s">
        <v>196</v>
      </c>
      <c r="AT215" s="157" t="s">
        <v>191</v>
      </c>
      <c r="AU215" s="157" t="s">
        <v>85</v>
      </c>
      <c r="AY215" s="14" t="s">
        <v>189</v>
      </c>
      <c r="BE215" s="158">
        <f t="shared" si="64"/>
        <v>0</v>
      </c>
      <c r="BF215" s="158">
        <f t="shared" si="65"/>
        <v>0</v>
      </c>
      <c r="BG215" s="158">
        <f t="shared" si="66"/>
        <v>0</v>
      </c>
      <c r="BH215" s="158">
        <f t="shared" si="67"/>
        <v>0</v>
      </c>
      <c r="BI215" s="158">
        <f t="shared" si="68"/>
        <v>0</v>
      </c>
      <c r="BJ215" s="14" t="s">
        <v>85</v>
      </c>
      <c r="BK215" s="158">
        <f t="shared" si="69"/>
        <v>0</v>
      </c>
      <c r="BL215" s="14" t="s">
        <v>196</v>
      </c>
      <c r="BM215" s="157" t="s">
        <v>570</v>
      </c>
    </row>
    <row r="216" spans="2:65" s="1" customFormat="1" ht="24" customHeight="1">
      <c r="B216" s="145"/>
      <c r="C216" s="146" t="s">
        <v>571</v>
      </c>
      <c r="D216" s="146" t="s">
        <v>191</v>
      </c>
      <c r="E216" s="147" t="s">
        <v>479</v>
      </c>
      <c r="F216" s="148" t="s">
        <v>480</v>
      </c>
      <c r="G216" s="149" t="s">
        <v>258</v>
      </c>
      <c r="H216" s="150">
        <v>166.04</v>
      </c>
      <c r="I216" s="151"/>
      <c r="J216" s="152">
        <f t="shared" si="60"/>
        <v>0</v>
      </c>
      <c r="K216" s="148" t="s">
        <v>195</v>
      </c>
      <c r="L216" s="29"/>
      <c r="M216" s="153" t="s">
        <v>3</v>
      </c>
      <c r="N216" s="154" t="s">
        <v>44</v>
      </c>
      <c r="O216" s="49"/>
      <c r="P216" s="155">
        <f t="shared" si="61"/>
        <v>0</v>
      </c>
      <c r="Q216" s="155">
        <v>0</v>
      </c>
      <c r="R216" s="155">
        <f t="shared" si="62"/>
        <v>0</v>
      </c>
      <c r="S216" s="155">
        <v>0</v>
      </c>
      <c r="T216" s="156">
        <f t="shared" si="63"/>
        <v>0</v>
      </c>
      <c r="AR216" s="157" t="s">
        <v>196</v>
      </c>
      <c r="AT216" s="157" t="s">
        <v>191</v>
      </c>
      <c r="AU216" s="157" t="s">
        <v>85</v>
      </c>
      <c r="AY216" s="14" t="s">
        <v>189</v>
      </c>
      <c r="BE216" s="158">
        <f t="shared" si="64"/>
        <v>0</v>
      </c>
      <c r="BF216" s="158">
        <f t="shared" si="65"/>
        <v>0</v>
      </c>
      <c r="BG216" s="158">
        <f t="shared" si="66"/>
        <v>0</v>
      </c>
      <c r="BH216" s="158">
        <f t="shared" si="67"/>
        <v>0</v>
      </c>
      <c r="BI216" s="158">
        <f t="shared" si="68"/>
        <v>0</v>
      </c>
      <c r="BJ216" s="14" t="s">
        <v>85</v>
      </c>
      <c r="BK216" s="158">
        <f t="shared" si="69"/>
        <v>0</v>
      </c>
      <c r="BL216" s="14" t="s">
        <v>196</v>
      </c>
      <c r="BM216" s="157" t="s">
        <v>572</v>
      </c>
    </row>
    <row r="217" spans="2:65" s="1" customFormat="1" ht="16.5" customHeight="1">
      <c r="B217" s="145"/>
      <c r="C217" s="159" t="s">
        <v>573</v>
      </c>
      <c r="D217" s="159" t="s">
        <v>255</v>
      </c>
      <c r="E217" s="160" t="s">
        <v>574</v>
      </c>
      <c r="F217" s="161" t="s">
        <v>575</v>
      </c>
      <c r="G217" s="162" t="s">
        <v>258</v>
      </c>
      <c r="H217" s="163">
        <v>182.64400000000001</v>
      </c>
      <c r="I217" s="164"/>
      <c r="J217" s="165">
        <f t="shared" si="60"/>
        <v>0</v>
      </c>
      <c r="K217" s="161" t="s">
        <v>195</v>
      </c>
      <c r="L217" s="166"/>
      <c r="M217" s="167" t="s">
        <v>3</v>
      </c>
      <c r="N217" s="168" t="s">
        <v>44</v>
      </c>
      <c r="O217" s="49"/>
      <c r="P217" s="155">
        <f t="shared" si="61"/>
        <v>0</v>
      </c>
      <c r="Q217" s="155">
        <v>3.0000000000000001E-5</v>
      </c>
      <c r="R217" s="155">
        <f t="shared" si="62"/>
        <v>5.4793200000000002E-3</v>
      </c>
      <c r="S217" s="155">
        <v>0</v>
      </c>
      <c r="T217" s="156">
        <f t="shared" si="63"/>
        <v>0</v>
      </c>
      <c r="AR217" s="157" t="s">
        <v>220</v>
      </c>
      <c r="AT217" s="157" t="s">
        <v>255</v>
      </c>
      <c r="AU217" s="157" t="s">
        <v>85</v>
      </c>
      <c r="AY217" s="14" t="s">
        <v>189</v>
      </c>
      <c r="BE217" s="158">
        <f t="shared" si="64"/>
        <v>0</v>
      </c>
      <c r="BF217" s="158">
        <f t="shared" si="65"/>
        <v>0</v>
      </c>
      <c r="BG217" s="158">
        <f t="shared" si="66"/>
        <v>0</v>
      </c>
      <c r="BH217" s="158">
        <f t="shared" si="67"/>
        <v>0</v>
      </c>
      <c r="BI217" s="158">
        <f t="shared" si="68"/>
        <v>0</v>
      </c>
      <c r="BJ217" s="14" t="s">
        <v>85</v>
      </c>
      <c r="BK217" s="158">
        <f t="shared" si="69"/>
        <v>0</v>
      </c>
      <c r="BL217" s="14" t="s">
        <v>196</v>
      </c>
      <c r="BM217" s="157" t="s">
        <v>576</v>
      </c>
    </row>
    <row r="218" spans="2:65" s="1" customFormat="1" ht="24" customHeight="1">
      <c r="B218" s="145"/>
      <c r="C218" s="146" t="s">
        <v>577</v>
      </c>
      <c r="D218" s="146" t="s">
        <v>191</v>
      </c>
      <c r="E218" s="147" t="s">
        <v>495</v>
      </c>
      <c r="F218" s="148" t="s">
        <v>496</v>
      </c>
      <c r="G218" s="149" t="s">
        <v>258</v>
      </c>
      <c r="H218" s="150">
        <v>124.04</v>
      </c>
      <c r="I218" s="151"/>
      <c r="J218" s="152">
        <f t="shared" si="60"/>
        <v>0</v>
      </c>
      <c r="K218" s="148" t="s">
        <v>195</v>
      </c>
      <c r="L218" s="29"/>
      <c r="M218" s="153" t="s">
        <v>3</v>
      </c>
      <c r="N218" s="154" t="s">
        <v>44</v>
      </c>
      <c r="O218" s="49"/>
      <c r="P218" s="155">
        <f t="shared" si="61"/>
        <v>0</v>
      </c>
      <c r="Q218" s="155">
        <v>0</v>
      </c>
      <c r="R218" s="155">
        <f t="shared" si="62"/>
        <v>0</v>
      </c>
      <c r="S218" s="155">
        <v>0</v>
      </c>
      <c r="T218" s="156">
        <f t="shared" si="63"/>
        <v>0</v>
      </c>
      <c r="AR218" s="157" t="s">
        <v>196</v>
      </c>
      <c r="AT218" s="157" t="s">
        <v>191</v>
      </c>
      <c r="AU218" s="157" t="s">
        <v>85</v>
      </c>
      <c r="AY218" s="14" t="s">
        <v>189</v>
      </c>
      <c r="BE218" s="158">
        <f t="shared" si="64"/>
        <v>0</v>
      </c>
      <c r="BF218" s="158">
        <f t="shared" si="65"/>
        <v>0</v>
      </c>
      <c r="BG218" s="158">
        <f t="shared" si="66"/>
        <v>0</v>
      </c>
      <c r="BH218" s="158">
        <f t="shared" si="67"/>
        <v>0</v>
      </c>
      <c r="BI218" s="158">
        <f t="shared" si="68"/>
        <v>0</v>
      </c>
      <c r="BJ218" s="14" t="s">
        <v>85</v>
      </c>
      <c r="BK218" s="158">
        <f t="shared" si="69"/>
        <v>0</v>
      </c>
      <c r="BL218" s="14" t="s">
        <v>196</v>
      </c>
      <c r="BM218" s="157" t="s">
        <v>578</v>
      </c>
    </row>
    <row r="219" spans="2:65" s="1" customFormat="1" ht="16.5" customHeight="1">
      <c r="B219" s="145"/>
      <c r="C219" s="159" t="s">
        <v>579</v>
      </c>
      <c r="D219" s="159" t="s">
        <v>255</v>
      </c>
      <c r="E219" s="160" t="s">
        <v>499</v>
      </c>
      <c r="F219" s="161" t="s">
        <v>500</v>
      </c>
      <c r="G219" s="162" t="s">
        <v>258</v>
      </c>
      <c r="H219" s="163">
        <v>136.44399999999999</v>
      </c>
      <c r="I219" s="164"/>
      <c r="J219" s="165">
        <f t="shared" si="60"/>
        <v>0</v>
      </c>
      <c r="K219" s="161" t="s">
        <v>195</v>
      </c>
      <c r="L219" s="166"/>
      <c r="M219" s="167" t="s">
        <v>3</v>
      </c>
      <c r="N219" s="168" t="s">
        <v>44</v>
      </c>
      <c r="O219" s="49"/>
      <c r="P219" s="155">
        <f t="shared" si="61"/>
        <v>0</v>
      </c>
      <c r="Q219" s="155">
        <v>4.0000000000000003E-5</v>
      </c>
      <c r="R219" s="155">
        <f t="shared" si="62"/>
        <v>5.4577599999999999E-3</v>
      </c>
      <c r="S219" s="155">
        <v>0</v>
      </c>
      <c r="T219" s="156">
        <f t="shared" si="63"/>
        <v>0</v>
      </c>
      <c r="AR219" s="157" t="s">
        <v>220</v>
      </c>
      <c r="AT219" s="157" t="s">
        <v>255</v>
      </c>
      <c r="AU219" s="157" t="s">
        <v>85</v>
      </c>
      <c r="AY219" s="14" t="s">
        <v>189</v>
      </c>
      <c r="BE219" s="158">
        <f t="shared" si="64"/>
        <v>0</v>
      </c>
      <c r="BF219" s="158">
        <f t="shared" si="65"/>
        <v>0</v>
      </c>
      <c r="BG219" s="158">
        <f t="shared" si="66"/>
        <v>0</v>
      </c>
      <c r="BH219" s="158">
        <f t="shared" si="67"/>
        <v>0</v>
      </c>
      <c r="BI219" s="158">
        <f t="shared" si="68"/>
        <v>0</v>
      </c>
      <c r="BJ219" s="14" t="s">
        <v>85</v>
      </c>
      <c r="BK219" s="158">
        <f t="shared" si="69"/>
        <v>0</v>
      </c>
      <c r="BL219" s="14" t="s">
        <v>196</v>
      </c>
      <c r="BM219" s="157" t="s">
        <v>580</v>
      </c>
    </row>
    <row r="220" spans="2:65" s="1" customFormat="1" ht="24" customHeight="1">
      <c r="B220" s="145"/>
      <c r="C220" s="146" t="s">
        <v>581</v>
      </c>
      <c r="D220" s="146" t="s">
        <v>191</v>
      </c>
      <c r="E220" s="147" t="s">
        <v>515</v>
      </c>
      <c r="F220" s="148" t="s">
        <v>516</v>
      </c>
      <c r="G220" s="149" t="s">
        <v>233</v>
      </c>
      <c r="H220" s="150">
        <v>65.97</v>
      </c>
      <c r="I220" s="151"/>
      <c r="J220" s="152">
        <f t="shared" si="60"/>
        <v>0</v>
      </c>
      <c r="K220" s="148" t="s">
        <v>195</v>
      </c>
      <c r="L220" s="29"/>
      <c r="M220" s="153" t="s">
        <v>3</v>
      </c>
      <c r="N220" s="154" t="s">
        <v>44</v>
      </c>
      <c r="O220" s="49"/>
      <c r="P220" s="155">
        <f t="shared" si="61"/>
        <v>0</v>
      </c>
      <c r="Q220" s="155">
        <v>0</v>
      </c>
      <c r="R220" s="155">
        <f t="shared" si="62"/>
        <v>0</v>
      </c>
      <c r="S220" s="155">
        <v>0</v>
      </c>
      <c r="T220" s="156">
        <f t="shared" si="63"/>
        <v>0</v>
      </c>
      <c r="AR220" s="157" t="s">
        <v>196</v>
      </c>
      <c r="AT220" s="157" t="s">
        <v>191</v>
      </c>
      <c r="AU220" s="157" t="s">
        <v>85</v>
      </c>
      <c r="AY220" s="14" t="s">
        <v>189</v>
      </c>
      <c r="BE220" s="158">
        <f t="shared" si="64"/>
        <v>0</v>
      </c>
      <c r="BF220" s="158">
        <f t="shared" si="65"/>
        <v>0</v>
      </c>
      <c r="BG220" s="158">
        <f t="shared" si="66"/>
        <v>0</v>
      </c>
      <c r="BH220" s="158">
        <f t="shared" si="67"/>
        <v>0</v>
      </c>
      <c r="BI220" s="158">
        <f t="shared" si="68"/>
        <v>0</v>
      </c>
      <c r="BJ220" s="14" t="s">
        <v>85</v>
      </c>
      <c r="BK220" s="158">
        <f t="shared" si="69"/>
        <v>0</v>
      </c>
      <c r="BL220" s="14" t="s">
        <v>196</v>
      </c>
      <c r="BM220" s="157" t="s">
        <v>582</v>
      </c>
    </row>
    <row r="221" spans="2:65" s="11" customFormat="1" ht="22.9" customHeight="1">
      <c r="B221" s="132"/>
      <c r="D221" s="133" t="s">
        <v>71</v>
      </c>
      <c r="E221" s="143" t="s">
        <v>445</v>
      </c>
      <c r="F221" s="143" t="s">
        <v>583</v>
      </c>
      <c r="I221" s="135"/>
      <c r="J221" s="144">
        <f>BK221</f>
        <v>0</v>
      </c>
      <c r="L221" s="132"/>
      <c r="M221" s="137"/>
      <c r="N221" s="138"/>
      <c r="O221" s="138"/>
      <c r="P221" s="139">
        <f>SUM(P222:P227)</f>
        <v>0</v>
      </c>
      <c r="Q221" s="138"/>
      <c r="R221" s="139">
        <f>SUM(R222:R227)</f>
        <v>44.898312300000001</v>
      </c>
      <c r="S221" s="138"/>
      <c r="T221" s="140">
        <f>SUM(T222:T227)</f>
        <v>0</v>
      </c>
      <c r="AR221" s="133" t="s">
        <v>79</v>
      </c>
      <c r="AT221" s="141" t="s">
        <v>71</v>
      </c>
      <c r="AU221" s="141" t="s">
        <v>79</v>
      </c>
      <c r="AY221" s="133" t="s">
        <v>189</v>
      </c>
      <c r="BK221" s="142">
        <f>SUM(BK222:BK227)</f>
        <v>0</v>
      </c>
    </row>
    <row r="222" spans="2:65" s="1" customFormat="1" ht="16.5" customHeight="1">
      <c r="B222" s="145"/>
      <c r="C222" s="146" t="s">
        <v>584</v>
      </c>
      <c r="D222" s="146" t="s">
        <v>191</v>
      </c>
      <c r="E222" s="147" t="s">
        <v>585</v>
      </c>
      <c r="F222" s="148" t="s">
        <v>586</v>
      </c>
      <c r="G222" s="149" t="s">
        <v>233</v>
      </c>
      <c r="H222" s="150">
        <v>456.63</v>
      </c>
      <c r="I222" s="151"/>
      <c r="J222" s="152">
        <f t="shared" ref="J222:J227" si="70">ROUND(I222*H222,2)</f>
        <v>0</v>
      </c>
      <c r="K222" s="148" t="s">
        <v>195</v>
      </c>
      <c r="L222" s="29"/>
      <c r="M222" s="153" t="s">
        <v>3</v>
      </c>
      <c r="N222" s="154" t="s">
        <v>44</v>
      </c>
      <c r="O222" s="49"/>
      <c r="P222" s="155">
        <f t="shared" ref="P222:P227" si="71">O222*H222</f>
        <v>0</v>
      </c>
      <c r="Q222" s="155">
        <v>9.3840000000000007E-2</v>
      </c>
      <c r="R222" s="155">
        <f t="shared" ref="R222:R227" si="72">Q222*H222</f>
        <v>42.8501592</v>
      </c>
      <c r="S222" s="155">
        <v>0</v>
      </c>
      <c r="T222" s="156">
        <f t="shared" ref="T222:T227" si="73">S222*H222</f>
        <v>0</v>
      </c>
      <c r="AR222" s="157" t="s">
        <v>196</v>
      </c>
      <c r="AT222" s="157" t="s">
        <v>191</v>
      </c>
      <c r="AU222" s="157" t="s">
        <v>85</v>
      </c>
      <c r="AY222" s="14" t="s">
        <v>189</v>
      </c>
      <c r="BE222" s="158">
        <f t="shared" ref="BE222:BE227" si="74">IF(N222="základní",J222,0)</f>
        <v>0</v>
      </c>
      <c r="BF222" s="158">
        <f t="shared" ref="BF222:BF227" si="75">IF(N222="snížená",J222,0)</f>
        <v>0</v>
      </c>
      <c r="BG222" s="158">
        <f t="shared" ref="BG222:BG227" si="76">IF(N222="zákl. přenesená",J222,0)</f>
        <v>0</v>
      </c>
      <c r="BH222" s="158">
        <f t="shared" ref="BH222:BH227" si="77">IF(N222="sníž. přenesená",J222,0)</f>
        <v>0</v>
      </c>
      <c r="BI222" s="158">
        <f t="shared" ref="BI222:BI227" si="78">IF(N222="nulová",J222,0)</f>
        <v>0</v>
      </c>
      <c r="BJ222" s="14" t="s">
        <v>85</v>
      </c>
      <c r="BK222" s="158">
        <f t="shared" ref="BK222:BK227" si="79">ROUND(I222*H222,2)</f>
        <v>0</v>
      </c>
      <c r="BL222" s="14" t="s">
        <v>196</v>
      </c>
      <c r="BM222" s="157" t="s">
        <v>587</v>
      </c>
    </row>
    <row r="223" spans="2:65" s="1" customFormat="1" ht="16.5" customHeight="1">
      <c r="B223" s="145"/>
      <c r="C223" s="146" t="s">
        <v>588</v>
      </c>
      <c r="D223" s="146" t="s">
        <v>191</v>
      </c>
      <c r="E223" s="147" t="s">
        <v>589</v>
      </c>
      <c r="F223" s="148" t="s">
        <v>590</v>
      </c>
      <c r="G223" s="149" t="s">
        <v>233</v>
      </c>
      <c r="H223" s="150">
        <v>18.04</v>
      </c>
      <c r="I223" s="151"/>
      <c r="J223" s="152">
        <f t="shared" si="70"/>
        <v>0</v>
      </c>
      <c r="K223" s="148" t="s">
        <v>195</v>
      </c>
      <c r="L223" s="29"/>
      <c r="M223" s="153" t="s">
        <v>3</v>
      </c>
      <c r="N223" s="154" t="s">
        <v>44</v>
      </c>
      <c r="O223" s="49"/>
      <c r="P223" s="155">
        <f t="shared" si="71"/>
        <v>0</v>
      </c>
      <c r="Q223" s="155">
        <v>0.105</v>
      </c>
      <c r="R223" s="155">
        <f t="shared" si="72"/>
        <v>1.8941999999999999</v>
      </c>
      <c r="S223" s="155">
        <v>0</v>
      </c>
      <c r="T223" s="156">
        <f t="shared" si="73"/>
        <v>0</v>
      </c>
      <c r="AR223" s="157" t="s">
        <v>196</v>
      </c>
      <c r="AT223" s="157" t="s">
        <v>191</v>
      </c>
      <c r="AU223" s="157" t="s">
        <v>85</v>
      </c>
      <c r="AY223" s="14" t="s">
        <v>189</v>
      </c>
      <c r="BE223" s="158">
        <f t="shared" si="74"/>
        <v>0</v>
      </c>
      <c r="BF223" s="158">
        <f t="shared" si="75"/>
        <v>0</v>
      </c>
      <c r="BG223" s="158">
        <f t="shared" si="76"/>
        <v>0</v>
      </c>
      <c r="BH223" s="158">
        <f t="shared" si="77"/>
        <v>0</v>
      </c>
      <c r="BI223" s="158">
        <f t="shared" si="78"/>
        <v>0</v>
      </c>
      <c r="BJ223" s="14" t="s">
        <v>85</v>
      </c>
      <c r="BK223" s="158">
        <f t="shared" si="79"/>
        <v>0</v>
      </c>
      <c r="BL223" s="14" t="s">
        <v>196</v>
      </c>
      <c r="BM223" s="157" t="s">
        <v>591</v>
      </c>
    </row>
    <row r="224" spans="2:65" s="1" customFormat="1" ht="16.5" customHeight="1">
      <c r="B224" s="145"/>
      <c r="C224" s="146" t="s">
        <v>592</v>
      </c>
      <c r="D224" s="146" t="s">
        <v>191</v>
      </c>
      <c r="E224" s="147" t="s">
        <v>593</v>
      </c>
      <c r="F224" s="148" t="s">
        <v>594</v>
      </c>
      <c r="G224" s="149" t="s">
        <v>233</v>
      </c>
      <c r="H224" s="150">
        <v>6.15</v>
      </c>
      <c r="I224" s="151"/>
      <c r="J224" s="152">
        <f t="shared" si="70"/>
        <v>0</v>
      </c>
      <c r="K224" s="148" t="s">
        <v>195</v>
      </c>
      <c r="L224" s="29"/>
      <c r="M224" s="153" t="s">
        <v>3</v>
      </c>
      <c r="N224" s="154" t="s">
        <v>44</v>
      </c>
      <c r="O224" s="49"/>
      <c r="P224" s="155">
        <f t="shared" si="71"/>
        <v>0</v>
      </c>
      <c r="Q224" s="155">
        <v>1.3520000000000001E-2</v>
      </c>
      <c r="R224" s="155">
        <f t="shared" si="72"/>
        <v>8.3148000000000014E-2</v>
      </c>
      <c r="S224" s="155">
        <v>0</v>
      </c>
      <c r="T224" s="156">
        <f t="shared" si="73"/>
        <v>0</v>
      </c>
      <c r="AR224" s="157" t="s">
        <v>196</v>
      </c>
      <c r="AT224" s="157" t="s">
        <v>191</v>
      </c>
      <c r="AU224" s="157" t="s">
        <v>85</v>
      </c>
      <c r="AY224" s="14" t="s">
        <v>189</v>
      </c>
      <c r="BE224" s="158">
        <f t="shared" si="74"/>
        <v>0</v>
      </c>
      <c r="BF224" s="158">
        <f t="shared" si="75"/>
        <v>0</v>
      </c>
      <c r="BG224" s="158">
        <f t="shared" si="76"/>
        <v>0</v>
      </c>
      <c r="BH224" s="158">
        <f t="shared" si="77"/>
        <v>0</v>
      </c>
      <c r="BI224" s="158">
        <f t="shared" si="78"/>
        <v>0</v>
      </c>
      <c r="BJ224" s="14" t="s">
        <v>85</v>
      </c>
      <c r="BK224" s="158">
        <f t="shared" si="79"/>
        <v>0</v>
      </c>
      <c r="BL224" s="14" t="s">
        <v>196</v>
      </c>
      <c r="BM224" s="157" t="s">
        <v>595</v>
      </c>
    </row>
    <row r="225" spans="2:65" s="1" customFormat="1" ht="16.5" customHeight="1">
      <c r="B225" s="145"/>
      <c r="C225" s="146" t="s">
        <v>596</v>
      </c>
      <c r="D225" s="146" t="s">
        <v>191</v>
      </c>
      <c r="E225" s="147" t="s">
        <v>597</v>
      </c>
      <c r="F225" s="148" t="s">
        <v>598</v>
      </c>
      <c r="G225" s="149" t="s">
        <v>233</v>
      </c>
      <c r="H225" s="150">
        <v>6.15</v>
      </c>
      <c r="I225" s="151"/>
      <c r="J225" s="152">
        <f t="shared" si="70"/>
        <v>0</v>
      </c>
      <c r="K225" s="148" t="s">
        <v>195</v>
      </c>
      <c r="L225" s="29"/>
      <c r="M225" s="153" t="s">
        <v>3</v>
      </c>
      <c r="N225" s="154" t="s">
        <v>44</v>
      </c>
      <c r="O225" s="49"/>
      <c r="P225" s="155">
        <f t="shared" si="71"/>
        <v>0</v>
      </c>
      <c r="Q225" s="155">
        <v>0</v>
      </c>
      <c r="R225" s="155">
        <f t="shared" si="72"/>
        <v>0</v>
      </c>
      <c r="S225" s="155">
        <v>0</v>
      </c>
      <c r="T225" s="156">
        <f t="shared" si="73"/>
        <v>0</v>
      </c>
      <c r="AR225" s="157" t="s">
        <v>196</v>
      </c>
      <c r="AT225" s="157" t="s">
        <v>191</v>
      </c>
      <c r="AU225" s="157" t="s">
        <v>85</v>
      </c>
      <c r="AY225" s="14" t="s">
        <v>189</v>
      </c>
      <c r="BE225" s="158">
        <f t="shared" si="74"/>
        <v>0</v>
      </c>
      <c r="BF225" s="158">
        <f t="shared" si="75"/>
        <v>0</v>
      </c>
      <c r="BG225" s="158">
        <f t="shared" si="76"/>
        <v>0</v>
      </c>
      <c r="BH225" s="158">
        <f t="shared" si="77"/>
        <v>0</v>
      </c>
      <c r="BI225" s="158">
        <f t="shared" si="78"/>
        <v>0</v>
      </c>
      <c r="BJ225" s="14" t="s">
        <v>85</v>
      </c>
      <c r="BK225" s="158">
        <f t="shared" si="79"/>
        <v>0</v>
      </c>
      <c r="BL225" s="14" t="s">
        <v>196</v>
      </c>
      <c r="BM225" s="157" t="s">
        <v>599</v>
      </c>
    </row>
    <row r="226" spans="2:65" s="1" customFormat="1" ht="16.5" customHeight="1">
      <c r="B226" s="145"/>
      <c r="C226" s="146" t="s">
        <v>600</v>
      </c>
      <c r="D226" s="146" t="s">
        <v>191</v>
      </c>
      <c r="E226" s="147" t="s">
        <v>601</v>
      </c>
      <c r="F226" s="148" t="s">
        <v>602</v>
      </c>
      <c r="G226" s="149" t="s">
        <v>233</v>
      </c>
      <c r="H226" s="150">
        <v>456.63</v>
      </c>
      <c r="I226" s="151"/>
      <c r="J226" s="152">
        <f t="shared" si="70"/>
        <v>0</v>
      </c>
      <c r="K226" s="148" t="s">
        <v>195</v>
      </c>
      <c r="L226" s="29"/>
      <c r="M226" s="153" t="s">
        <v>3</v>
      </c>
      <c r="N226" s="154" t="s">
        <v>44</v>
      </c>
      <c r="O226" s="49"/>
      <c r="P226" s="155">
        <f t="shared" si="71"/>
        <v>0</v>
      </c>
      <c r="Q226" s="155">
        <v>1.2999999999999999E-4</v>
      </c>
      <c r="R226" s="155">
        <f t="shared" si="72"/>
        <v>5.9361899999999995E-2</v>
      </c>
      <c r="S226" s="155">
        <v>0</v>
      </c>
      <c r="T226" s="156">
        <f t="shared" si="73"/>
        <v>0</v>
      </c>
      <c r="AR226" s="157" t="s">
        <v>196</v>
      </c>
      <c r="AT226" s="157" t="s">
        <v>191</v>
      </c>
      <c r="AU226" s="157" t="s">
        <v>85</v>
      </c>
      <c r="AY226" s="14" t="s">
        <v>189</v>
      </c>
      <c r="BE226" s="158">
        <f t="shared" si="74"/>
        <v>0</v>
      </c>
      <c r="BF226" s="158">
        <f t="shared" si="75"/>
        <v>0</v>
      </c>
      <c r="BG226" s="158">
        <f t="shared" si="76"/>
        <v>0</v>
      </c>
      <c r="BH226" s="158">
        <f t="shared" si="77"/>
        <v>0</v>
      </c>
      <c r="BI226" s="158">
        <f t="shared" si="78"/>
        <v>0</v>
      </c>
      <c r="BJ226" s="14" t="s">
        <v>85</v>
      </c>
      <c r="BK226" s="158">
        <f t="shared" si="79"/>
        <v>0</v>
      </c>
      <c r="BL226" s="14" t="s">
        <v>196</v>
      </c>
      <c r="BM226" s="157" t="s">
        <v>603</v>
      </c>
    </row>
    <row r="227" spans="2:65" s="1" customFormat="1" ht="24" customHeight="1">
      <c r="B227" s="145"/>
      <c r="C227" s="146" t="s">
        <v>604</v>
      </c>
      <c r="D227" s="146" t="s">
        <v>191</v>
      </c>
      <c r="E227" s="147" t="s">
        <v>605</v>
      </c>
      <c r="F227" s="148" t="s">
        <v>606</v>
      </c>
      <c r="G227" s="149" t="s">
        <v>258</v>
      </c>
      <c r="H227" s="150">
        <v>572.16</v>
      </c>
      <c r="I227" s="151"/>
      <c r="J227" s="152">
        <f t="shared" si="70"/>
        <v>0</v>
      </c>
      <c r="K227" s="148" t="s">
        <v>195</v>
      </c>
      <c r="L227" s="29"/>
      <c r="M227" s="153" t="s">
        <v>3</v>
      </c>
      <c r="N227" s="154" t="s">
        <v>44</v>
      </c>
      <c r="O227" s="49"/>
      <c r="P227" s="155">
        <f t="shared" si="71"/>
        <v>0</v>
      </c>
      <c r="Q227" s="155">
        <v>2.0000000000000002E-5</v>
      </c>
      <c r="R227" s="155">
        <f t="shared" si="72"/>
        <v>1.1443200000000001E-2</v>
      </c>
      <c r="S227" s="155">
        <v>0</v>
      </c>
      <c r="T227" s="156">
        <f t="shared" si="73"/>
        <v>0</v>
      </c>
      <c r="AR227" s="157" t="s">
        <v>196</v>
      </c>
      <c r="AT227" s="157" t="s">
        <v>191</v>
      </c>
      <c r="AU227" s="157" t="s">
        <v>85</v>
      </c>
      <c r="AY227" s="14" t="s">
        <v>189</v>
      </c>
      <c r="BE227" s="158">
        <f t="shared" si="74"/>
        <v>0</v>
      </c>
      <c r="BF227" s="158">
        <f t="shared" si="75"/>
        <v>0</v>
      </c>
      <c r="BG227" s="158">
        <f t="shared" si="76"/>
        <v>0</v>
      </c>
      <c r="BH227" s="158">
        <f t="shared" si="77"/>
        <v>0</v>
      </c>
      <c r="BI227" s="158">
        <f t="shared" si="78"/>
        <v>0</v>
      </c>
      <c r="BJ227" s="14" t="s">
        <v>85</v>
      </c>
      <c r="BK227" s="158">
        <f t="shared" si="79"/>
        <v>0</v>
      </c>
      <c r="BL227" s="14" t="s">
        <v>196</v>
      </c>
      <c r="BM227" s="157" t="s">
        <v>607</v>
      </c>
    </row>
    <row r="228" spans="2:65" s="11" customFormat="1" ht="22.9" customHeight="1">
      <c r="B228" s="132"/>
      <c r="D228" s="133" t="s">
        <v>71</v>
      </c>
      <c r="E228" s="143" t="s">
        <v>449</v>
      </c>
      <c r="F228" s="143" t="s">
        <v>608</v>
      </c>
      <c r="I228" s="135"/>
      <c r="J228" s="144">
        <f>BK228</f>
        <v>0</v>
      </c>
      <c r="L228" s="132"/>
      <c r="M228" s="137"/>
      <c r="N228" s="138"/>
      <c r="O228" s="138"/>
      <c r="P228" s="139">
        <f>SUM(P229:P233)</f>
        <v>0</v>
      </c>
      <c r="Q228" s="138"/>
      <c r="R228" s="139">
        <f>SUM(R229:R233)</f>
        <v>6.7053000000000003</v>
      </c>
      <c r="S228" s="138"/>
      <c r="T228" s="140">
        <f>SUM(T229:T233)</f>
        <v>0</v>
      </c>
      <c r="AR228" s="133" t="s">
        <v>79</v>
      </c>
      <c r="AT228" s="141" t="s">
        <v>71</v>
      </c>
      <c r="AU228" s="141" t="s">
        <v>79</v>
      </c>
      <c r="AY228" s="133" t="s">
        <v>189</v>
      </c>
      <c r="BK228" s="142">
        <f>SUM(BK229:BK233)</f>
        <v>0</v>
      </c>
    </row>
    <row r="229" spans="2:65" s="1" customFormat="1" ht="24" customHeight="1">
      <c r="B229" s="145"/>
      <c r="C229" s="146" t="s">
        <v>609</v>
      </c>
      <c r="D229" s="146" t="s">
        <v>191</v>
      </c>
      <c r="E229" s="147" t="s">
        <v>610</v>
      </c>
      <c r="F229" s="148" t="s">
        <v>611</v>
      </c>
      <c r="G229" s="149" t="s">
        <v>307</v>
      </c>
      <c r="H229" s="150">
        <v>30</v>
      </c>
      <c r="I229" s="151"/>
      <c r="J229" s="152">
        <f>ROUND(I229*H229,2)</f>
        <v>0</v>
      </c>
      <c r="K229" s="148" t="s">
        <v>195</v>
      </c>
      <c r="L229" s="29"/>
      <c r="M229" s="153" t="s">
        <v>3</v>
      </c>
      <c r="N229" s="154" t="s">
        <v>44</v>
      </c>
      <c r="O229" s="49"/>
      <c r="P229" s="155">
        <f>O229*H229</f>
        <v>0</v>
      </c>
      <c r="Q229" s="155">
        <v>1.6979999999999999E-2</v>
      </c>
      <c r="R229" s="155">
        <f>Q229*H229</f>
        <v>0.50939999999999996</v>
      </c>
      <c r="S229" s="155">
        <v>0</v>
      </c>
      <c r="T229" s="156">
        <f>S229*H229</f>
        <v>0</v>
      </c>
      <c r="AR229" s="157" t="s">
        <v>196</v>
      </c>
      <c r="AT229" s="157" t="s">
        <v>191</v>
      </c>
      <c r="AU229" s="157" t="s">
        <v>85</v>
      </c>
      <c r="AY229" s="14" t="s">
        <v>189</v>
      </c>
      <c r="BE229" s="158">
        <f>IF(N229="základní",J229,0)</f>
        <v>0</v>
      </c>
      <c r="BF229" s="158">
        <f>IF(N229="snížená",J229,0)</f>
        <v>0</v>
      </c>
      <c r="BG229" s="158">
        <f>IF(N229="zákl. přenesená",J229,0)</f>
        <v>0</v>
      </c>
      <c r="BH229" s="158">
        <f>IF(N229="sníž. přenesená",J229,0)</f>
        <v>0</v>
      </c>
      <c r="BI229" s="158">
        <f>IF(N229="nulová",J229,0)</f>
        <v>0</v>
      </c>
      <c r="BJ229" s="14" t="s">
        <v>85</v>
      </c>
      <c r="BK229" s="158">
        <f>ROUND(I229*H229,2)</f>
        <v>0</v>
      </c>
      <c r="BL229" s="14" t="s">
        <v>196</v>
      </c>
      <c r="BM229" s="157" t="s">
        <v>612</v>
      </c>
    </row>
    <row r="230" spans="2:65" s="1" customFormat="1" ht="16.5" customHeight="1">
      <c r="B230" s="145"/>
      <c r="C230" s="159" t="s">
        <v>613</v>
      </c>
      <c r="D230" s="159" t="s">
        <v>255</v>
      </c>
      <c r="E230" s="160" t="s">
        <v>614</v>
      </c>
      <c r="F230" s="161" t="s">
        <v>615</v>
      </c>
      <c r="G230" s="162" t="s">
        <v>307</v>
      </c>
      <c r="H230" s="163">
        <v>10</v>
      </c>
      <c r="I230" s="164"/>
      <c r="J230" s="165">
        <f>ROUND(I230*H230,2)</f>
        <v>0</v>
      </c>
      <c r="K230" s="161" t="s">
        <v>195</v>
      </c>
      <c r="L230" s="166"/>
      <c r="M230" s="167" t="s">
        <v>3</v>
      </c>
      <c r="N230" s="168" t="s">
        <v>44</v>
      </c>
      <c r="O230" s="49"/>
      <c r="P230" s="155">
        <f>O230*H230</f>
        <v>0</v>
      </c>
      <c r="Q230" s="155">
        <v>1.04E-2</v>
      </c>
      <c r="R230" s="155">
        <f>Q230*H230</f>
        <v>0.104</v>
      </c>
      <c r="S230" s="155">
        <v>0</v>
      </c>
      <c r="T230" s="156">
        <f>S230*H230</f>
        <v>0</v>
      </c>
      <c r="AR230" s="157" t="s">
        <v>220</v>
      </c>
      <c r="AT230" s="157" t="s">
        <v>255</v>
      </c>
      <c r="AU230" s="157" t="s">
        <v>85</v>
      </c>
      <c r="AY230" s="14" t="s">
        <v>189</v>
      </c>
      <c r="BE230" s="158">
        <f>IF(N230="základní",J230,0)</f>
        <v>0</v>
      </c>
      <c r="BF230" s="158">
        <f>IF(N230="snížená",J230,0)</f>
        <v>0</v>
      </c>
      <c r="BG230" s="158">
        <f>IF(N230="zákl. přenesená",J230,0)</f>
        <v>0</v>
      </c>
      <c r="BH230" s="158">
        <f>IF(N230="sníž. přenesená",J230,0)</f>
        <v>0</v>
      </c>
      <c r="BI230" s="158">
        <f>IF(N230="nulová",J230,0)</f>
        <v>0</v>
      </c>
      <c r="BJ230" s="14" t="s">
        <v>85</v>
      </c>
      <c r="BK230" s="158">
        <f>ROUND(I230*H230,2)</f>
        <v>0</v>
      </c>
      <c r="BL230" s="14" t="s">
        <v>196</v>
      </c>
      <c r="BM230" s="157" t="s">
        <v>616</v>
      </c>
    </row>
    <row r="231" spans="2:65" s="1" customFormat="1" ht="16.5" customHeight="1">
      <c r="B231" s="145"/>
      <c r="C231" s="159" t="s">
        <v>617</v>
      </c>
      <c r="D231" s="159" t="s">
        <v>255</v>
      </c>
      <c r="E231" s="160" t="s">
        <v>618</v>
      </c>
      <c r="F231" s="161" t="s">
        <v>619</v>
      </c>
      <c r="G231" s="162" t="s">
        <v>307</v>
      </c>
      <c r="H231" s="163">
        <v>20</v>
      </c>
      <c r="I231" s="164"/>
      <c r="J231" s="165">
        <f>ROUND(I231*H231,2)</f>
        <v>0</v>
      </c>
      <c r="K231" s="161" t="s">
        <v>195</v>
      </c>
      <c r="L231" s="166"/>
      <c r="M231" s="167" t="s">
        <v>3</v>
      </c>
      <c r="N231" s="168" t="s">
        <v>44</v>
      </c>
      <c r="O231" s="49"/>
      <c r="P231" s="155">
        <f>O231*H231</f>
        <v>0</v>
      </c>
      <c r="Q231" s="155">
        <v>1.06E-2</v>
      </c>
      <c r="R231" s="155">
        <f>Q231*H231</f>
        <v>0.21199999999999999</v>
      </c>
      <c r="S231" s="155">
        <v>0</v>
      </c>
      <c r="T231" s="156">
        <f>S231*H231</f>
        <v>0</v>
      </c>
      <c r="AR231" s="157" t="s">
        <v>220</v>
      </c>
      <c r="AT231" s="157" t="s">
        <v>255</v>
      </c>
      <c r="AU231" s="157" t="s">
        <v>85</v>
      </c>
      <c r="AY231" s="14" t="s">
        <v>189</v>
      </c>
      <c r="BE231" s="158">
        <f>IF(N231="základní",J231,0)</f>
        <v>0</v>
      </c>
      <c r="BF231" s="158">
        <f>IF(N231="snížená",J231,0)</f>
        <v>0</v>
      </c>
      <c r="BG231" s="158">
        <f>IF(N231="zákl. přenesená",J231,0)</f>
        <v>0</v>
      </c>
      <c r="BH231" s="158">
        <f>IF(N231="sníž. přenesená",J231,0)</f>
        <v>0</v>
      </c>
      <c r="BI231" s="158">
        <f>IF(N231="nulová",J231,0)</f>
        <v>0</v>
      </c>
      <c r="BJ231" s="14" t="s">
        <v>85</v>
      </c>
      <c r="BK231" s="158">
        <f>ROUND(I231*H231,2)</f>
        <v>0</v>
      </c>
      <c r="BL231" s="14" t="s">
        <v>196</v>
      </c>
      <c r="BM231" s="157" t="s">
        <v>620</v>
      </c>
    </row>
    <row r="232" spans="2:65" s="1" customFormat="1" ht="24" customHeight="1">
      <c r="B232" s="145"/>
      <c r="C232" s="146" t="s">
        <v>621</v>
      </c>
      <c r="D232" s="146" t="s">
        <v>191</v>
      </c>
      <c r="E232" s="147" t="s">
        <v>622</v>
      </c>
      <c r="F232" s="148" t="s">
        <v>623</v>
      </c>
      <c r="G232" s="149" t="s">
        <v>307</v>
      </c>
      <c r="H232" s="150">
        <v>13</v>
      </c>
      <c r="I232" s="151"/>
      <c r="J232" s="152">
        <f>ROUND(I232*H232,2)</f>
        <v>0</v>
      </c>
      <c r="K232" s="148" t="s">
        <v>195</v>
      </c>
      <c r="L232" s="29"/>
      <c r="M232" s="153" t="s">
        <v>3</v>
      </c>
      <c r="N232" s="154" t="s">
        <v>44</v>
      </c>
      <c r="O232" s="49"/>
      <c r="P232" s="155">
        <f>O232*H232</f>
        <v>0</v>
      </c>
      <c r="Q232" s="155">
        <v>0.44169999999999998</v>
      </c>
      <c r="R232" s="155">
        <f>Q232*H232</f>
        <v>5.7420999999999998</v>
      </c>
      <c r="S232" s="155">
        <v>0</v>
      </c>
      <c r="T232" s="156">
        <f>S232*H232</f>
        <v>0</v>
      </c>
      <c r="AR232" s="157" t="s">
        <v>196</v>
      </c>
      <c r="AT232" s="157" t="s">
        <v>191</v>
      </c>
      <c r="AU232" s="157" t="s">
        <v>85</v>
      </c>
      <c r="AY232" s="14" t="s">
        <v>189</v>
      </c>
      <c r="BE232" s="158">
        <f>IF(N232="základní",J232,0)</f>
        <v>0</v>
      </c>
      <c r="BF232" s="158">
        <f>IF(N232="snížená",J232,0)</f>
        <v>0</v>
      </c>
      <c r="BG232" s="158">
        <f>IF(N232="zákl. přenesená",J232,0)</f>
        <v>0</v>
      </c>
      <c r="BH232" s="158">
        <f>IF(N232="sníž. přenesená",J232,0)</f>
        <v>0</v>
      </c>
      <c r="BI232" s="158">
        <f>IF(N232="nulová",J232,0)</f>
        <v>0</v>
      </c>
      <c r="BJ232" s="14" t="s">
        <v>85</v>
      </c>
      <c r="BK232" s="158">
        <f>ROUND(I232*H232,2)</f>
        <v>0</v>
      </c>
      <c r="BL232" s="14" t="s">
        <v>196</v>
      </c>
      <c r="BM232" s="157" t="s">
        <v>624</v>
      </c>
    </row>
    <row r="233" spans="2:65" s="1" customFormat="1" ht="16.5" customHeight="1">
      <c r="B233" s="145"/>
      <c r="C233" s="159" t="s">
        <v>625</v>
      </c>
      <c r="D233" s="159" t="s">
        <v>255</v>
      </c>
      <c r="E233" s="160" t="s">
        <v>626</v>
      </c>
      <c r="F233" s="161" t="s">
        <v>627</v>
      </c>
      <c r="G233" s="162" t="s">
        <v>307</v>
      </c>
      <c r="H233" s="163">
        <v>13</v>
      </c>
      <c r="I233" s="164"/>
      <c r="J233" s="165">
        <f>ROUND(I233*H233,2)</f>
        <v>0</v>
      </c>
      <c r="K233" s="161" t="s">
        <v>628</v>
      </c>
      <c r="L233" s="166"/>
      <c r="M233" s="167" t="s">
        <v>3</v>
      </c>
      <c r="N233" s="168" t="s">
        <v>44</v>
      </c>
      <c r="O233" s="49"/>
      <c r="P233" s="155">
        <f>O233*H233</f>
        <v>0</v>
      </c>
      <c r="Q233" s="155">
        <v>1.06E-2</v>
      </c>
      <c r="R233" s="155">
        <f>Q233*H233</f>
        <v>0.13780000000000001</v>
      </c>
      <c r="S233" s="155">
        <v>0</v>
      </c>
      <c r="T233" s="156">
        <f>S233*H233</f>
        <v>0</v>
      </c>
      <c r="AR233" s="157" t="s">
        <v>220</v>
      </c>
      <c r="AT233" s="157" t="s">
        <v>255</v>
      </c>
      <c r="AU233" s="157" t="s">
        <v>85</v>
      </c>
      <c r="AY233" s="14" t="s">
        <v>189</v>
      </c>
      <c r="BE233" s="158">
        <f>IF(N233="základní",J233,0)</f>
        <v>0</v>
      </c>
      <c r="BF233" s="158">
        <f>IF(N233="snížená",J233,0)</f>
        <v>0</v>
      </c>
      <c r="BG233" s="158">
        <f>IF(N233="zákl. přenesená",J233,0)</f>
        <v>0</v>
      </c>
      <c r="BH233" s="158">
        <f>IF(N233="sníž. přenesená",J233,0)</f>
        <v>0</v>
      </c>
      <c r="BI233" s="158">
        <f>IF(N233="nulová",J233,0)</f>
        <v>0</v>
      </c>
      <c r="BJ233" s="14" t="s">
        <v>85</v>
      </c>
      <c r="BK233" s="158">
        <f>ROUND(I233*H233,2)</f>
        <v>0</v>
      </c>
      <c r="BL233" s="14" t="s">
        <v>196</v>
      </c>
      <c r="BM233" s="157" t="s">
        <v>629</v>
      </c>
    </row>
    <row r="234" spans="2:65" s="11" customFormat="1" ht="22.9" customHeight="1">
      <c r="B234" s="132"/>
      <c r="D234" s="133" t="s">
        <v>71</v>
      </c>
      <c r="E234" s="143" t="s">
        <v>225</v>
      </c>
      <c r="F234" s="143" t="s">
        <v>630</v>
      </c>
      <c r="I234" s="135"/>
      <c r="J234" s="144">
        <f>BK234</f>
        <v>0</v>
      </c>
      <c r="L234" s="132"/>
      <c r="M234" s="137"/>
      <c r="N234" s="138"/>
      <c r="O234" s="138"/>
      <c r="P234" s="139">
        <f>SUM(P235:P239)</f>
        <v>0</v>
      </c>
      <c r="Q234" s="138"/>
      <c r="R234" s="139">
        <f>SUM(R235:R239)</f>
        <v>1.8984630000000002E-2</v>
      </c>
      <c r="S234" s="138"/>
      <c r="T234" s="140">
        <f>SUM(T235:T239)</f>
        <v>0.62650000000000006</v>
      </c>
      <c r="AR234" s="133" t="s">
        <v>79</v>
      </c>
      <c r="AT234" s="141" t="s">
        <v>71</v>
      </c>
      <c r="AU234" s="141" t="s">
        <v>79</v>
      </c>
      <c r="AY234" s="133" t="s">
        <v>189</v>
      </c>
      <c r="BK234" s="142">
        <f>SUM(BK235:BK239)</f>
        <v>0</v>
      </c>
    </row>
    <row r="235" spans="2:65" s="1" customFormat="1" ht="24" customHeight="1">
      <c r="B235" s="145"/>
      <c r="C235" s="146" t="s">
        <v>631</v>
      </c>
      <c r="D235" s="146" t="s">
        <v>191</v>
      </c>
      <c r="E235" s="147" t="s">
        <v>632</v>
      </c>
      <c r="F235" s="148" t="s">
        <v>633</v>
      </c>
      <c r="G235" s="149" t="s">
        <v>233</v>
      </c>
      <c r="H235" s="150">
        <v>456.63</v>
      </c>
      <c r="I235" s="151"/>
      <c r="J235" s="152">
        <f>ROUND(I235*H235,2)</f>
        <v>0</v>
      </c>
      <c r="K235" s="148" t="s">
        <v>195</v>
      </c>
      <c r="L235" s="29"/>
      <c r="M235" s="153" t="s">
        <v>3</v>
      </c>
      <c r="N235" s="154" t="s">
        <v>44</v>
      </c>
      <c r="O235" s="49"/>
      <c r="P235" s="155">
        <f>O235*H235</f>
        <v>0</v>
      </c>
      <c r="Q235" s="155">
        <v>4.0000000000000003E-5</v>
      </c>
      <c r="R235" s="155">
        <f>Q235*H235</f>
        <v>1.8265200000000002E-2</v>
      </c>
      <c r="S235" s="155">
        <v>0</v>
      </c>
      <c r="T235" s="156">
        <f>S235*H235</f>
        <v>0</v>
      </c>
      <c r="AR235" s="157" t="s">
        <v>196</v>
      </c>
      <c r="AT235" s="157" t="s">
        <v>191</v>
      </c>
      <c r="AU235" s="157" t="s">
        <v>85</v>
      </c>
      <c r="AY235" s="14" t="s">
        <v>189</v>
      </c>
      <c r="BE235" s="158">
        <f>IF(N235="základní",J235,0)</f>
        <v>0</v>
      </c>
      <c r="BF235" s="158">
        <f>IF(N235="snížená",J235,0)</f>
        <v>0</v>
      </c>
      <c r="BG235" s="158">
        <f>IF(N235="zákl. přenesená",J235,0)</f>
        <v>0</v>
      </c>
      <c r="BH235" s="158">
        <f>IF(N235="sníž. přenesená",J235,0)</f>
        <v>0</v>
      </c>
      <c r="BI235" s="158">
        <f>IF(N235="nulová",J235,0)</f>
        <v>0</v>
      </c>
      <c r="BJ235" s="14" t="s">
        <v>85</v>
      </c>
      <c r="BK235" s="158">
        <f>ROUND(I235*H235,2)</f>
        <v>0</v>
      </c>
      <c r="BL235" s="14" t="s">
        <v>196</v>
      </c>
      <c r="BM235" s="157" t="s">
        <v>634</v>
      </c>
    </row>
    <row r="236" spans="2:65" s="1" customFormat="1" ht="24" customHeight="1">
      <c r="B236" s="145"/>
      <c r="C236" s="146" t="s">
        <v>635</v>
      </c>
      <c r="D236" s="146" t="s">
        <v>191</v>
      </c>
      <c r="E236" s="147" t="s">
        <v>636</v>
      </c>
      <c r="F236" s="148" t="s">
        <v>637</v>
      </c>
      <c r="G236" s="149" t="s">
        <v>307</v>
      </c>
      <c r="H236" s="150">
        <v>540</v>
      </c>
      <c r="I236" s="151"/>
      <c r="J236" s="152">
        <f>ROUND(I236*H236,2)</f>
        <v>0</v>
      </c>
      <c r="K236" s="148" t="s">
        <v>195</v>
      </c>
      <c r="L236" s="29"/>
      <c r="M236" s="153" t="s">
        <v>3</v>
      </c>
      <c r="N236" s="154" t="s">
        <v>44</v>
      </c>
      <c r="O236" s="49"/>
      <c r="P236" s="155">
        <f>O236*H236</f>
        <v>0</v>
      </c>
      <c r="Q236" s="155">
        <v>0</v>
      </c>
      <c r="R236" s="155">
        <f>Q236*H236</f>
        <v>0</v>
      </c>
      <c r="S236" s="155">
        <v>0</v>
      </c>
      <c r="T236" s="156">
        <f>S236*H236</f>
        <v>0</v>
      </c>
      <c r="AR236" s="157" t="s">
        <v>196</v>
      </c>
      <c r="AT236" s="157" t="s">
        <v>191</v>
      </c>
      <c r="AU236" s="157" t="s">
        <v>85</v>
      </c>
      <c r="AY236" s="14" t="s">
        <v>189</v>
      </c>
      <c r="BE236" s="158">
        <f>IF(N236="základní",J236,0)</f>
        <v>0</v>
      </c>
      <c r="BF236" s="158">
        <f>IF(N236="snížená",J236,0)</f>
        <v>0</v>
      </c>
      <c r="BG236" s="158">
        <f>IF(N236="zákl. přenesená",J236,0)</f>
        <v>0</v>
      </c>
      <c r="BH236" s="158">
        <f>IF(N236="sníž. přenesená",J236,0)</f>
        <v>0</v>
      </c>
      <c r="BI236" s="158">
        <f>IF(N236="nulová",J236,0)</f>
        <v>0</v>
      </c>
      <c r="BJ236" s="14" t="s">
        <v>85</v>
      </c>
      <c r="BK236" s="158">
        <f>ROUND(I236*H236,2)</f>
        <v>0</v>
      </c>
      <c r="BL236" s="14" t="s">
        <v>196</v>
      </c>
      <c r="BM236" s="157" t="s">
        <v>638</v>
      </c>
    </row>
    <row r="237" spans="2:65" s="1" customFormat="1" ht="24" customHeight="1">
      <c r="B237" s="145"/>
      <c r="C237" s="146" t="s">
        <v>639</v>
      </c>
      <c r="D237" s="146" t="s">
        <v>191</v>
      </c>
      <c r="E237" s="147" t="s">
        <v>640</v>
      </c>
      <c r="F237" s="148" t="s">
        <v>641</v>
      </c>
      <c r="G237" s="149" t="s">
        <v>307</v>
      </c>
      <c r="H237" s="150">
        <v>4</v>
      </c>
      <c r="I237" s="151"/>
      <c r="J237" s="152">
        <f>ROUND(I237*H237,2)</f>
        <v>0</v>
      </c>
      <c r="K237" s="148" t="s">
        <v>195</v>
      </c>
      <c r="L237" s="29"/>
      <c r="M237" s="153" t="s">
        <v>3</v>
      </c>
      <c r="N237" s="154" t="s">
        <v>44</v>
      </c>
      <c r="O237" s="49"/>
      <c r="P237" s="155">
        <f>O237*H237</f>
        <v>0</v>
      </c>
      <c r="Q237" s="155">
        <v>0</v>
      </c>
      <c r="R237" s="155">
        <f>Q237*H237</f>
        <v>0</v>
      </c>
      <c r="S237" s="155">
        <v>3.1E-2</v>
      </c>
      <c r="T237" s="156">
        <f>S237*H237</f>
        <v>0.124</v>
      </c>
      <c r="AR237" s="157" t="s">
        <v>196</v>
      </c>
      <c r="AT237" s="157" t="s">
        <v>191</v>
      </c>
      <c r="AU237" s="157" t="s">
        <v>85</v>
      </c>
      <c r="AY237" s="14" t="s">
        <v>189</v>
      </c>
      <c r="BE237" s="158">
        <f>IF(N237="základní",J237,0)</f>
        <v>0</v>
      </c>
      <c r="BF237" s="158">
        <f>IF(N237="snížená",J237,0)</f>
        <v>0</v>
      </c>
      <c r="BG237" s="158">
        <f>IF(N237="zákl. přenesená",J237,0)</f>
        <v>0</v>
      </c>
      <c r="BH237" s="158">
        <f>IF(N237="sníž. přenesená",J237,0)</f>
        <v>0</v>
      </c>
      <c r="BI237" s="158">
        <f>IF(N237="nulová",J237,0)</f>
        <v>0</v>
      </c>
      <c r="BJ237" s="14" t="s">
        <v>85</v>
      </c>
      <c r="BK237" s="158">
        <f>ROUND(I237*H237,2)</f>
        <v>0</v>
      </c>
      <c r="BL237" s="14" t="s">
        <v>196</v>
      </c>
      <c r="BM237" s="157" t="s">
        <v>642</v>
      </c>
    </row>
    <row r="238" spans="2:65" s="1" customFormat="1" ht="24" customHeight="1">
      <c r="B238" s="145"/>
      <c r="C238" s="146" t="s">
        <v>643</v>
      </c>
      <c r="D238" s="146" t="s">
        <v>191</v>
      </c>
      <c r="E238" s="147" t="s">
        <v>644</v>
      </c>
      <c r="F238" s="148" t="s">
        <v>645</v>
      </c>
      <c r="G238" s="149" t="s">
        <v>258</v>
      </c>
      <c r="H238" s="150">
        <v>7.5</v>
      </c>
      <c r="I238" s="151"/>
      <c r="J238" s="152">
        <f>ROUND(I238*H238,2)</f>
        <v>0</v>
      </c>
      <c r="K238" s="148" t="s">
        <v>195</v>
      </c>
      <c r="L238" s="29"/>
      <c r="M238" s="153" t="s">
        <v>3</v>
      </c>
      <c r="N238" s="154" t="s">
        <v>44</v>
      </c>
      <c r="O238" s="49"/>
      <c r="P238" s="155">
        <f>O238*H238</f>
        <v>0</v>
      </c>
      <c r="Q238" s="155">
        <v>0</v>
      </c>
      <c r="R238" s="155">
        <f>Q238*H238</f>
        <v>0</v>
      </c>
      <c r="S238" s="155">
        <v>6.7000000000000004E-2</v>
      </c>
      <c r="T238" s="156">
        <f>S238*H238</f>
        <v>0.50250000000000006</v>
      </c>
      <c r="AR238" s="157" t="s">
        <v>196</v>
      </c>
      <c r="AT238" s="157" t="s">
        <v>191</v>
      </c>
      <c r="AU238" s="157" t="s">
        <v>85</v>
      </c>
      <c r="AY238" s="14" t="s">
        <v>189</v>
      </c>
      <c r="BE238" s="158">
        <f>IF(N238="základní",J238,0)</f>
        <v>0</v>
      </c>
      <c r="BF238" s="158">
        <f>IF(N238="snížená",J238,0)</f>
        <v>0</v>
      </c>
      <c r="BG238" s="158">
        <f>IF(N238="zákl. přenesená",J238,0)</f>
        <v>0</v>
      </c>
      <c r="BH238" s="158">
        <f>IF(N238="sníž. přenesená",J238,0)</f>
        <v>0</v>
      </c>
      <c r="BI238" s="158">
        <f>IF(N238="nulová",J238,0)</f>
        <v>0</v>
      </c>
      <c r="BJ238" s="14" t="s">
        <v>85</v>
      </c>
      <c r="BK238" s="158">
        <f>ROUND(I238*H238,2)</f>
        <v>0</v>
      </c>
      <c r="BL238" s="14" t="s">
        <v>196</v>
      </c>
      <c r="BM238" s="157" t="s">
        <v>646</v>
      </c>
    </row>
    <row r="239" spans="2:65" s="1" customFormat="1" ht="16.5" customHeight="1">
      <c r="B239" s="145"/>
      <c r="C239" s="146" t="s">
        <v>647</v>
      </c>
      <c r="D239" s="146" t="s">
        <v>191</v>
      </c>
      <c r="E239" s="147" t="s">
        <v>648</v>
      </c>
      <c r="F239" s="148" t="s">
        <v>649</v>
      </c>
      <c r="G239" s="149" t="s">
        <v>258</v>
      </c>
      <c r="H239" s="150">
        <v>71.942999999999998</v>
      </c>
      <c r="I239" s="151"/>
      <c r="J239" s="152">
        <f>ROUND(I239*H239,2)</f>
        <v>0</v>
      </c>
      <c r="K239" s="148" t="s">
        <v>195</v>
      </c>
      <c r="L239" s="29"/>
      <c r="M239" s="153" t="s">
        <v>3</v>
      </c>
      <c r="N239" s="154" t="s">
        <v>44</v>
      </c>
      <c r="O239" s="49"/>
      <c r="P239" s="155">
        <f>O239*H239</f>
        <v>0</v>
      </c>
      <c r="Q239" s="155">
        <v>1.0000000000000001E-5</v>
      </c>
      <c r="R239" s="155">
        <f>Q239*H239</f>
        <v>7.1943000000000007E-4</v>
      </c>
      <c r="S239" s="155">
        <v>0</v>
      </c>
      <c r="T239" s="156">
        <f>S239*H239</f>
        <v>0</v>
      </c>
      <c r="AR239" s="157" t="s">
        <v>196</v>
      </c>
      <c r="AT239" s="157" t="s">
        <v>191</v>
      </c>
      <c r="AU239" s="157" t="s">
        <v>85</v>
      </c>
      <c r="AY239" s="14" t="s">
        <v>189</v>
      </c>
      <c r="BE239" s="158">
        <f>IF(N239="základní",J239,0)</f>
        <v>0</v>
      </c>
      <c r="BF239" s="158">
        <f>IF(N239="snížená",J239,0)</f>
        <v>0</v>
      </c>
      <c r="BG239" s="158">
        <f>IF(N239="zákl. přenesená",J239,0)</f>
        <v>0</v>
      </c>
      <c r="BH239" s="158">
        <f>IF(N239="sníž. přenesená",J239,0)</f>
        <v>0</v>
      </c>
      <c r="BI239" s="158">
        <f>IF(N239="nulová",J239,0)</f>
        <v>0</v>
      </c>
      <c r="BJ239" s="14" t="s">
        <v>85</v>
      </c>
      <c r="BK239" s="158">
        <f>ROUND(I239*H239,2)</f>
        <v>0</v>
      </c>
      <c r="BL239" s="14" t="s">
        <v>196</v>
      </c>
      <c r="BM239" s="157" t="s">
        <v>650</v>
      </c>
    </row>
    <row r="240" spans="2:65" s="11" customFormat="1" ht="22.9" customHeight="1">
      <c r="B240" s="132"/>
      <c r="D240" s="133" t="s">
        <v>71</v>
      </c>
      <c r="E240" s="143" t="s">
        <v>571</v>
      </c>
      <c r="F240" s="143" t="s">
        <v>651</v>
      </c>
      <c r="I240" s="135"/>
      <c r="J240" s="144">
        <f>BK240</f>
        <v>0</v>
      </c>
      <c r="L240" s="132"/>
      <c r="M240" s="137"/>
      <c r="N240" s="138"/>
      <c r="O240" s="138"/>
      <c r="P240" s="139">
        <f>SUM(P241:P244)</f>
        <v>0</v>
      </c>
      <c r="Q240" s="138"/>
      <c r="R240" s="139">
        <f>SUM(R241:R244)</f>
        <v>5.9361899999999995E-2</v>
      </c>
      <c r="S240" s="138"/>
      <c r="T240" s="140">
        <f>SUM(T241:T244)</f>
        <v>0</v>
      </c>
      <c r="AR240" s="133" t="s">
        <v>79</v>
      </c>
      <c r="AT240" s="141" t="s">
        <v>71</v>
      </c>
      <c r="AU240" s="141" t="s">
        <v>79</v>
      </c>
      <c r="AY240" s="133" t="s">
        <v>189</v>
      </c>
      <c r="BK240" s="142">
        <f>SUM(BK241:BK244)</f>
        <v>0</v>
      </c>
    </row>
    <row r="241" spans="2:65" s="1" customFormat="1" ht="24" customHeight="1">
      <c r="B241" s="145"/>
      <c r="C241" s="146" t="s">
        <v>652</v>
      </c>
      <c r="D241" s="146" t="s">
        <v>191</v>
      </c>
      <c r="E241" s="147" t="s">
        <v>653</v>
      </c>
      <c r="F241" s="148" t="s">
        <v>654</v>
      </c>
      <c r="G241" s="149" t="s">
        <v>233</v>
      </c>
      <c r="H241" s="150">
        <v>493.5</v>
      </c>
      <c r="I241" s="151"/>
      <c r="J241" s="152">
        <f>ROUND(I241*H241,2)</f>
        <v>0</v>
      </c>
      <c r="K241" s="148" t="s">
        <v>195</v>
      </c>
      <c r="L241" s="29"/>
      <c r="M241" s="153" t="s">
        <v>3</v>
      </c>
      <c r="N241" s="154" t="s">
        <v>44</v>
      </c>
      <c r="O241" s="49"/>
      <c r="P241" s="155">
        <f>O241*H241</f>
        <v>0</v>
      </c>
      <c r="Q241" s="155">
        <v>0</v>
      </c>
      <c r="R241" s="155">
        <f>Q241*H241</f>
        <v>0</v>
      </c>
      <c r="S241" s="155">
        <v>0</v>
      </c>
      <c r="T241" s="156">
        <f>S241*H241</f>
        <v>0</v>
      </c>
      <c r="AR241" s="157" t="s">
        <v>196</v>
      </c>
      <c r="AT241" s="157" t="s">
        <v>191</v>
      </c>
      <c r="AU241" s="157" t="s">
        <v>85</v>
      </c>
      <c r="AY241" s="14" t="s">
        <v>189</v>
      </c>
      <c r="BE241" s="158">
        <f>IF(N241="základní",J241,0)</f>
        <v>0</v>
      </c>
      <c r="BF241" s="158">
        <f>IF(N241="snížená",J241,0)</f>
        <v>0</v>
      </c>
      <c r="BG241" s="158">
        <f>IF(N241="zákl. přenesená",J241,0)</f>
        <v>0</v>
      </c>
      <c r="BH241" s="158">
        <f>IF(N241="sníž. přenesená",J241,0)</f>
        <v>0</v>
      </c>
      <c r="BI241" s="158">
        <f>IF(N241="nulová",J241,0)</f>
        <v>0</v>
      </c>
      <c r="BJ241" s="14" t="s">
        <v>85</v>
      </c>
      <c r="BK241" s="158">
        <f>ROUND(I241*H241,2)</f>
        <v>0</v>
      </c>
      <c r="BL241" s="14" t="s">
        <v>196</v>
      </c>
      <c r="BM241" s="157" t="s">
        <v>655</v>
      </c>
    </row>
    <row r="242" spans="2:65" s="1" customFormat="1" ht="24" customHeight="1">
      <c r="B242" s="145"/>
      <c r="C242" s="146" t="s">
        <v>656</v>
      </c>
      <c r="D242" s="146" t="s">
        <v>191</v>
      </c>
      <c r="E242" s="147" t="s">
        <v>657</v>
      </c>
      <c r="F242" s="148" t="s">
        <v>658</v>
      </c>
      <c r="G242" s="149" t="s">
        <v>233</v>
      </c>
      <c r="H242" s="150">
        <v>44415</v>
      </c>
      <c r="I242" s="151"/>
      <c r="J242" s="152">
        <f>ROUND(I242*H242,2)</f>
        <v>0</v>
      </c>
      <c r="K242" s="148" t="s">
        <v>195</v>
      </c>
      <c r="L242" s="29"/>
      <c r="M242" s="153" t="s">
        <v>3</v>
      </c>
      <c r="N242" s="154" t="s">
        <v>44</v>
      </c>
      <c r="O242" s="49"/>
      <c r="P242" s="155">
        <f>O242*H242</f>
        <v>0</v>
      </c>
      <c r="Q242" s="155">
        <v>0</v>
      </c>
      <c r="R242" s="155">
        <f>Q242*H242</f>
        <v>0</v>
      </c>
      <c r="S242" s="155">
        <v>0</v>
      </c>
      <c r="T242" s="156">
        <f>S242*H242</f>
        <v>0</v>
      </c>
      <c r="AR242" s="157" t="s">
        <v>196</v>
      </c>
      <c r="AT242" s="157" t="s">
        <v>191</v>
      </c>
      <c r="AU242" s="157" t="s">
        <v>85</v>
      </c>
      <c r="AY242" s="14" t="s">
        <v>189</v>
      </c>
      <c r="BE242" s="158">
        <f>IF(N242="základní",J242,0)</f>
        <v>0</v>
      </c>
      <c r="BF242" s="158">
        <f>IF(N242="snížená",J242,0)</f>
        <v>0</v>
      </c>
      <c r="BG242" s="158">
        <f>IF(N242="zákl. přenesená",J242,0)</f>
        <v>0</v>
      </c>
      <c r="BH242" s="158">
        <f>IF(N242="sníž. přenesená",J242,0)</f>
        <v>0</v>
      </c>
      <c r="BI242" s="158">
        <f>IF(N242="nulová",J242,0)</f>
        <v>0</v>
      </c>
      <c r="BJ242" s="14" t="s">
        <v>85</v>
      </c>
      <c r="BK242" s="158">
        <f>ROUND(I242*H242,2)</f>
        <v>0</v>
      </c>
      <c r="BL242" s="14" t="s">
        <v>196</v>
      </c>
      <c r="BM242" s="157" t="s">
        <v>659</v>
      </c>
    </row>
    <row r="243" spans="2:65" s="1" customFormat="1" ht="24" customHeight="1">
      <c r="B243" s="145"/>
      <c r="C243" s="146" t="s">
        <v>660</v>
      </c>
      <c r="D243" s="146" t="s">
        <v>191</v>
      </c>
      <c r="E243" s="147" t="s">
        <v>661</v>
      </c>
      <c r="F243" s="148" t="s">
        <v>662</v>
      </c>
      <c r="G243" s="149" t="s">
        <v>233</v>
      </c>
      <c r="H243" s="150">
        <v>493.5</v>
      </c>
      <c r="I243" s="151"/>
      <c r="J243" s="152">
        <f>ROUND(I243*H243,2)</f>
        <v>0</v>
      </c>
      <c r="K243" s="148" t="s">
        <v>195</v>
      </c>
      <c r="L243" s="29"/>
      <c r="M243" s="153" t="s">
        <v>3</v>
      </c>
      <c r="N243" s="154" t="s">
        <v>44</v>
      </c>
      <c r="O243" s="49"/>
      <c r="P243" s="155">
        <f>O243*H243</f>
        <v>0</v>
      </c>
      <c r="Q243" s="155">
        <v>0</v>
      </c>
      <c r="R243" s="155">
        <f>Q243*H243</f>
        <v>0</v>
      </c>
      <c r="S243" s="155">
        <v>0</v>
      </c>
      <c r="T243" s="156">
        <f>S243*H243</f>
        <v>0</v>
      </c>
      <c r="AR243" s="157" t="s">
        <v>196</v>
      </c>
      <c r="AT243" s="157" t="s">
        <v>191</v>
      </c>
      <c r="AU243" s="157" t="s">
        <v>85</v>
      </c>
      <c r="AY243" s="14" t="s">
        <v>189</v>
      </c>
      <c r="BE243" s="158">
        <f>IF(N243="základní",J243,0)</f>
        <v>0</v>
      </c>
      <c r="BF243" s="158">
        <f>IF(N243="snížená",J243,0)</f>
        <v>0</v>
      </c>
      <c r="BG243" s="158">
        <f>IF(N243="zákl. přenesená",J243,0)</f>
        <v>0</v>
      </c>
      <c r="BH243" s="158">
        <f>IF(N243="sníž. přenesená",J243,0)</f>
        <v>0</v>
      </c>
      <c r="BI243" s="158">
        <f>IF(N243="nulová",J243,0)</f>
        <v>0</v>
      </c>
      <c r="BJ243" s="14" t="s">
        <v>85</v>
      </c>
      <c r="BK243" s="158">
        <f>ROUND(I243*H243,2)</f>
        <v>0</v>
      </c>
      <c r="BL243" s="14" t="s">
        <v>196</v>
      </c>
      <c r="BM243" s="157" t="s">
        <v>663</v>
      </c>
    </row>
    <row r="244" spans="2:65" s="1" customFormat="1" ht="24" customHeight="1">
      <c r="B244" s="145"/>
      <c r="C244" s="146" t="s">
        <v>664</v>
      </c>
      <c r="D244" s="146" t="s">
        <v>191</v>
      </c>
      <c r="E244" s="147" t="s">
        <v>665</v>
      </c>
      <c r="F244" s="148" t="s">
        <v>666</v>
      </c>
      <c r="G244" s="149" t="s">
        <v>233</v>
      </c>
      <c r="H244" s="150">
        <v>456.63</v>
      </c>
      <c r="I244" s="151"/>
      <c r="J244" s="152">
        <f>ROUND(I244*H244,2)</f>
        <v>0</v>
      </c>
      <c r="K244" s="148" t="s">
        <v>195</v>
      </c>
      <c r="L244" s="29"/>
      <c r="M244" s="153" t="s">
        <v>3</v>
      </c>
      <c r="N244" s="154" t="s">
        <v>44</v>
      </c>
      <c r="O244" s="49"/>
      <c r="P244" s="155">
        <f>O244*H244</f>
        <v>0</v>
      </c>
      <c r="Q244" s="155">
        <v>1.2999999999999999E-4</v>
      </c>
      <c r="R244" s="155">
        <f>Q244*H244</f>
        <v>5.9361899999999995E-2</v>
      </c>
      <c r="S244" s="155">
        <v>0</v>
      </c>
      <c r="T244" s="156">
        <f>S244*H244</f>
        <v>0</v>
      </c>
      <c r="AR244" s="157" t="s">
        <v>196</v>
      </c>
      <c r="AT244" s="157" t="s">
        <v>191</v>
      </c>
      <c r="AU244" s="157" t="s">
        <v>85</v>
      </c>
      <c r="AY244" s="14" t="s">
        <v>189</v>
      </c>
      <c r="BE244" s="158">
        <f>IF(N244="základní",J244,0)</f>
        <v>0</v>
      </c>
      <c r="BF244" s="158">
        <f>IF(N244="snížená",J244,0)</f>
        <v>0</v>
      </c>
      <c r="BG244" s="158">
        <f>IF(N244="zákl. přenesená",J244,0)</f>
        <v>0</v>
      </c>
      <c r="BH244" s="158">
        <f>IF(N244="sníž. přenesená",J244,0)</f>
        <v>0</v>
      </c>
      <c r="BI244" s="158">
        <f>IF(N244="nulová",J244,0)</f>
        <v>0</v>
      </c>
      <c r="BJ244" s="14" t="s">
        <v>85</v>
      </c>
      <c r="BK244" s="158">
        <f>ROUND(I244*H244,2)</f>
        <v>0</v>
      </c>
      <c r="BL244" s="14" t="s">
        <v>196</v>
      </c>
      <c r="BM244" s="157" t="s">
        <v>667</v>
      </c>
    </row>
    <row r="245" spans="2:65" s="11" customFormat="1" ht="22.9" customHeight="1">
      <c r="B245" s="132"/>
      <c r="D245" s="133" t="s">
        <v>71</v>
      </c>
      <c r="E245" s="143" t="s">
        <v>668</v>
      </c>
      <c r="F245" s="143" t="s">
        <v>669</v>
      </c>
      <c r="I245" s="135"/>
      <c r="J245" s="144">
        <f>BK245</f>
        <v>0</v>
      </c>
      <c r="L245" s="132"/>
      <c r="M245" s="137"/>
      <c r="N245" s="138"/>
      <c r="O245" s="138"/>
      <c r="P245" s="139">
        <f>P246</f>
        <v>0</v>
      </c>
      <c r="Q245" s="138"/>
      <c r="R245" s="139">
        <f>R246</f>
        <v>0</v>
      </c>
      <c r="S245" s="138"/>
      <c r="T245" s="140">
        <f>T246</f>
        <v>0</v>
      </c>
      <c r="AR245" s="133" t="s">
        <v>79</v>
      </c>
      <c r="AT245" s="141" t="s">
        <v>71</v>
      </c>
      <c r="AU245" s="141" t="s">
        <v>79</v>
      </c>
      <c r="AY245" s="133" t="s">
        <v>189</v>
      </c>
      <c r="BK245" s="142">
        <f>BK246</f>
        <v>0</v>
      </c>
    </row>
    <row r="246" spans="2:65" s="1" customFormat="1" ht="24" customHeight="1">
      <c r="B246" s="145"/>
      <c r="C246" s="146" t="s">
        <v>670</v>
      </c>
      <c r="D246" s="146" t="s">
        <v>191</v>
      </c>
      <c r="E246" s="147" t="s">
        <v>671</v>
      </c>
      <c r="F246" s="148" t="s">
        <v>672</v>
      </c>
      <c r="G246" s="149" t="s">
        <v>223</v>
      </c>
      <c r="H246" s="150">
        <v>986.33199999999999</v>
      </c>
      <c r="I246" s="151"/>
      <c r="J246" s="152">
        <f>ROUND(I246*H246,2)</f>
        <v>0</v>
      </c>
      <c r="K246" s="148" t="s">
        <v>195</v>
      </c>
      <c r="L246" s="29"/>
      <c r="M246" s="153" t="s">
        <v>3</v>
      </c>
      <c r="N246" s="154" t="s">
        <v>44</v>
      </c>
      <c r="O246" s="49"/>
      <c r="P246" s="155">
        <f>O246*H246</f>
        <v>0</v>
      </c>
      <c r="Q246" s="155">
        <v>0</v>
      </c>
      <c r="R246" s="155">
        <f>Q246*H246</f>
        <v>0</v>
      </c>
      <c r="S246" s="155">
        <v>0</v>
      </c>
      <c r="T246" s="156">
        <f>S246*H246</f>
        <v>0</v>
      </c>
      <c r="AR246" s="157" t="s">
        <v>196</v>
      </c>
      <c r="AT246" s="157" t="s">
        <v>191</v>
      </c>
      <c r="AU246" s="157" t="s">
        <v>85</v>
      </c>
      <c r="AY246" s="14" t="s">
        <v>189</v>
      </c>
      <c r="BE246" s="158">
        <f>IF(N246="základní",J246,0)</f>
        <v>0</v>
      </c>
      <c r="BF246" s="158">
        <f>IF(N246="snížená",J246,0)</f>
        <v>0</v>
      </c>
      <c r="BG246" s="158">
        <f>IF(N246="zákl. přenesená",J246,0)</f>
        <v>0</v>
      </c>
      <c r="BH246" s="158">
        <f>IF(N246="sníž. přenesená",J246,0)</f>
        <v>0</v>
      </c>
      <c r="BI246" s="158">
        <f>IF(N246="nulová",J246,0)</f>
        <v>0</v>
      </c>
      <c r="BJ246" s="14" t="s">
        <v>85</v>
      </c>
      <c r="BK246" s="158">
        <f>ROUND(I246*H246,2)</f>
        <v>0</v>
      </c>
      <c r="BL246" s="14" t="s">
        <v>196</v>
      </c>
      <c r="BM246" s="157" t="s">
        <v>673</v>
      </c>
    </row>
    <row r="247" spans="2:65" s="11" customFormat="1" ht="25.9" customHeight="1">
      <c r="B247" s="132"/>
      <c r="D247" s="133" t="s">
        <v>71</v>
      </c>
      <c r="E247" s="134" t="s">
        <v>674</v>
      </c>
      <c r="F247" s="134" t="s">
        <v>675</v>
      </c>
      <c r="I247" s="135"/>
      <c r="J247" s="136">
        <f>BK247</f>
        <v>0</v>
      </c>
      <c r="L247" s="132"/>
      <c r="M247" s="137"/>
      <c r="N247" s="138"/>
      <c r="O247" s="138"/>
      <c r="P247" s="139">
        <f>P248+P264+P283+P293+P296+P304+P309+P313+P320+P361+P365+P379+P391+P398+P402</f>
        <v>0</v>
      </c>
      <c r="Q247" s="138"/>
      <c r="R247" s="139">
        <f>R248+R264+R283+R293+R296+R304+R309+R313+R320+R361+R365+R379+R391+R398+R402</f>
        <v>20.14487274</v>
      </c>
      <c r="S247" s="138"/>
      <c r="T247" s="140">
        <f>T248+T264+T283+T293+T296+T304+T309+T313+T320+T361+T365+T379+T391+T398+T402</f>
        <v>0</v>
      </c>
      <c r="AR247" s="133" t="s">
        <v>85</v>
      </c>
      <c r="AT247" s="141" t="s">
        <v>71</v>
      </c>
      <c r="AU247" s="141" t="s">
        <v>72</v>
      </c>
      <c r="AY247" s="133" t="s">
        <v>189</v>
      </c>
      <c r="BK247" s="142">
        <f>BK248+BK264+BK283+BK293+BK296+BK304+BK309+BK313+BK320+BK361+BK365+BK379+BK391+BK398+BK402</f>
        <v>0</v>
      </c>
    </row>
    <row r="248" spans="2:65" s="11" customFormat="1" ht="22.9" customHeight="1">
      <c r="B248" s="132"/>
      <c r="D248" s="133" t="s">
        <v>71</v>
      </c>
      <c r="E248" s="143" t="s">
        <v>676</v>
      </c>
      <c r="F248" s="143" t="s">
        <v>677</v>
      </c>
      <c r="I248" s="135"/>
      <c r="J248" s="144">
        <f>BK248</f>
        <v>0</v>
      </c>
      <c r="L248" s="132"/>
      <c r="M248" s="137"/>
      <c r="N248" s="138"/>
      <c r="O248" s="138"/>
      <c r="P248" s="139">
        <f>SUM(P249:P263)</f>
        <v>0</v>
      </c>
      <c r="Q248" s="138"/>
      <c r="R248" s="139">
        <f>SUM(R249:R263)</f>
        <v>1.026006</v>
      </c>
      <c r="S248" s="138"/>
      <c r="T248" s="140">
        <f>SUM(T249:T263)</f>
        <v>0</v>
      </c>
      <c r="AR248" s="133" t="s">
        <v>85</v>
      </c>
      <c r="AT248" s="141" t="s">
        <v>71</v>
      </c>
      <c r="AU248" s="141" t="s">
        <v>79</v>
      </c>
      <c r="AY248" s="133" t="s">
        <v>189</v>
      </c>
      <c r="BK248" s="142">
        <f>SUM(BK249:BK263)</f>
        <v>0</v>
      </c>
    </row>
    <row r="249" spans="2:65" s="1" customFormat="1" ht="16.5" customHeight="1">
      <c r="B249" s="145"/>
      <c r="C249" s="146" t="s">
        <v>678</v>
      </c>
      <c r="D249" s="146" t="s">
        <v>191</v>
      </c>
      <c r="E249" s="147" t="s">
        <v>679</v>
      </c>
      <c r="F249" s="148" t="s">
        <v>680</v>
      </c>
      <c r="G249" s="149" t="s">
        <v>681</v>
      </c>
      <c r="H249" s="150">
        <v>9</v>
      </c>
      <c r="I249" s="151"/>
      <c r="J249" s="152">
        <f t="shared" ref="J249:J263" si="80">ROUND(I249*H249,2)</f>
        <v>0</v>
      </c>
      <c r="K249" s="148" t="s">
        <v>628</v>
      </c>
      <c r="L249" s="29"/>
      <c r="M249" s="153" t="s">
        <v>3</v>
      </c>
      <c r="N249" s="154" t="s">
        <v>44</v>
      </c>
      <c r="O249" s="49"/>
      <c r="P249" s="155">
        <f t="shared" ref="P249:P263" si="81">O249*H249</f>
        <v>0</v>
      </c>
      <c r="Q249" s="155">
        <v>0</v>
      </c>
      <c r="R249" s="155">
        <f t="shared" ref="R249:R263" si="82">Q249*H249</f>
        <v>0</v>
      </c>
      <c r="S249" s="155">
        <v>0</v>
      </c>
      <c r="T249" s="156">
        <f t="shared" ref="T249:T263" si="83">S249*H249</f>
        <v>0</v>
      </c>
      <c r="AR249" s="157" t="s">
        <v>196</v>
      </c>
      <c r="AT249" s="157" t="s">
        <v>191</v>
      </c>
      <c r="AU249" s="157" t="s">
        <v>85</v>
      </c>
      <c r="AY249" s="14" t="s">
        <v>189</v>
      </c>
      <c r="BE249" s="158">
        <f t="shared" ref="BE249:BE263" si="84">IF(N249="základní",J249,0)</f>
        <v>0</v>
      </c>
      <c r="BF249" s="158">
        <f t="shared" ref="BF249:BF263" si="85">IF(N249="snížená",J249,0)</f>
        <v>0</v>
      </c>
      <c r="BG249" s="158">
        <f t="shared" ref="BG249:BG263" si="86">IF(N249="zákl. přenesená",J249,0)</f>
        <v>0</v>
      </c>
      <c r="BH249" s="158">
        <f t="shared" ref="BH249:BH263" si="87">IF(N249="sníž. přenesená",J249,0)</f>
        <v>0</v>
      </c>
      <c r="BI249" s="158">
        <f t="shared" ref="BI249:BI263" si="88">IF(N249="nulová",J249,0)</f>
        <v>0</v>
      </c>
      <c r="BJ249" s="14" t="s">
        <v>85</v>
      </c>
      <c r="BK249" s="158">
        <f t="shared" ref="BK249:BK263" si="89">ROUND(I249*H249,2)</f>
        <v>0</v>
      </c>
      <c r="BL249" s="14" t="s">
        <v>196</v>
      </c>
      <c r="BM249" s="157" t="s">
        <v>682</v>
      </c>
    </row>
    <row r="250" spans="2:65" s="1" customFormat="1" ht="16.5" customHeight="1">
      <c r="B250" s="145"/>
      <c r="C250" s="146" t="s">
        <v>683</v>
      </c>
      <c r="D250" s="146" t="s">
        <v>191</v>
      </c>
      <c r="E250" s="147" t="s">
        <v>684</v>
      </c>
      <c r="F250" s="148" t="s">
        <v>685</v>
      </c>
      <c r="G250" s="149" t="s">
        <v>681</v>
      </c>
      <c r="H250" s="150">
        <v>1</v>
      </c>
      <c r="I250" s="151"/>
      <c r="J250" s="152">
        <f t="shared" si="80"/>
        <v>0</v>
      </c>
      <c r="K250" s="148" t="s">
        <v>628</v>
      </c>
      <c r="L250" s="29"/>
      <c r="M250" s="153" t="s">
        <v>3</v>
      </c>
      <c r="N250" s="154" t="s">
        <v>44</v>
      </c>
      <c r="O250" s="49"/>
      <c r="P250" s="155">
        <f t="shared" si="81"/>
        <v>0</v>
      </c>
      <c r="Q250" s="155">
        <v>0</v>
      </c>
      <c r="R250" s="155">
        <f t="shared" si="82"/>
        <v>0</v>
      </c>
      <c r="S250" s="155">
        <v>0</v>
      </c>
      <c r="T250" s="156">
        <f t="shared" si="83"/>
        <v>0</v>
      </c>
      <c r="AR250" s="157" t="s">
        <v>196</v>
      </c>
      <c r="AT250" s="157" t="s">
        <v>191</v>
      </c>
      <c r="AU250" s="157" t="s">
        <v>85</v>
      </c>
      <c r="AY250" s="14" t="s">
        <v>189</v>
      </c>
      <c r="BE250" s="158">
        <f t="shared" si="84"/>
        <v>0</v>
      </c>
      <c r="BF250" s="158">
        <f t="shared" si="85"/>
        <v>0</v>
      </c>
      <c r="BG250" s="158">
        <f t="shared" si="86"/>
        <v>0</v>
      </c>
      <c r="BH250" s="158">
        <f t="shared" si="87"/>
        <v>0</v>
      </c>
      <c r="BI250" s="158">
        <f t="shared" si="88"/>
        <v>0</v>
      </c>
      <c r="BJ250" s="14" t="s">
        <v>85</v>
      </c>
      <c r="BK250" s="158">
        <f t="shared" si="89"/>
        <v>0</v>
      </c>
      <c r="BL250" s="14" t="s">
        <v>196</v>
      </c>
      <c r="BM250" s="157" t="s">
        <v>686</v>
      </c>
    </row>
    <row r="251" spans="2:65" s="1" customFormat="1" ht="24" customHeight="1">
      <c r="B251" s="145"/>
      <c r="C251" s="146" t="s">
        <v>687</v>
      </c>
      <c r="D251" s="146" t="s">
        <v>191</v>
      </c>
      <c r="E251" s="147" t="s">
        <v>688</v>
      </c>
      <c r="F251" s="148" t="s">
        <v>689</v>
      </c>
      <c r="G251" s="149" t="s">
        <v>233</v>
      </c>
      <c r="H251" s="150">
        <v>275.625</v>
      </c>
      <c r="I251" s="151"/>
      <c r="J251" s="152">
        <f t="shared" si="80"/>
        <v>0</v>
      </c>
      <c r="K251" s="148" t="s">
        <v>195</v>
      </c>
      <c r="L251" s="29"/>
      <c r="M251" s="153" t="s">
        <v>3</v>
      </c>
      <c r="N251" s="154" t="s">
        <v>44</v>
      </c>
      <c r="O251" s="49"/>
      <c r="P251" s="155">
        <f t="shared" si="81"/>
        <v>0</v>
      </c>
      <c r="Q251" s="155">
        <v>0</v>
      </c>
      <c r="R251" s="155">
        <f t="shared" si="82"/>
        <v>0</v>
      </c>
      <c r="S251" s="155">
        <v>0</v>
      </c>
      <c r="T251" s="156">
        <f t="shared" si="83"/>
        <v>0</v>
      </c>
      <c r="AR251" s="157" t="s">
        <v>254</v>
      </c>
      <c r="AT251" s="157" t="s">
        <v>191</v>
      </c>
      <c r="AU251" s="157" t="s">
        <v>85</v>
      </c>
      <c r="AY251" s="14" t="s">
        <v>189</v>
      </c>
      <c r="BE251" s="158">
        <f t="shared" si="84"/>
        <v>0</v>
      </c>
      <c r="BF251" s="158">
        <f t="shared" si="85"/>
        <v>0</v>
      </c>
      <c r="BG251" s="158">
        <f t="shared" si="86"/>
        <v>0</v>
      </c>
      <c r="BH251" s="158">
        <f t="shared" si="87"/>
        <v>0</v>
      </c>
      <c r="BI251" s="158">
        <f t="shared" si="88"/>
        <v>0</v>
      </c>
      <c r="BJ251" s="14" t="s">
        <v>85</v>
      </c>
      <c r="BK251" s="158">
        <f t="shared" si="89"/>
        <v>0</v>
      </c>
      <c r="BL251" s="14" t="s">
        <v>254</v>
      </c>
      <c r="BM251" s="157" t="s">
        <v>690</v>
      </c>
    </row>
    <row r="252" spans="2:65" s="1" customFormat="1" ht="24" customHeight="1">
      <c r="B252" s="145"/>
      <c r="C252" s="146" t="s">
        <v>691</v>
      </c>
      <c r="D252" s="146" t="s">
        <v>191</v>
      </c>
      <c r="E252" s="147" t="s">
        <v>692</v>
      </c>
      <c r="F252" s="148" t="s">
        <v>693</v>
      </c>
      <c r="G252" s="149" t="s">
        <v>233</v>
      </c>
      <c r="H252" s="150">
        <v>50.6</v>
      </c>
      <c r="I252" s="151"/>
      <c r="J252" s="152">
        <f t="shared" si="80"/>
        <v>0</v>
      </c>
      <c r="K252" s="148" t="s">
        <v>195</v>
      </c>
      <c r="L252" s="29"/>
      <c r="M252" s="153" t="s">
        <v>3</v>
      </c>
      <c r="N252" s="154" t="s">
        <v>44</v>
      </c>
      <c r="O252" s="49"/>
      <c r="P252" s="155">
        <f t="shared" si="81"/>
        <v>0</v>
      </c>
      <c r="Q252" s="155">
        <v>0</v>
      </c>
      <c r="R252" s="155">
        <f t="shared" si="82"/>
        <v>0</v>
      </c>
      <c r="S252" s="155">
        <v>0</v>
      </c>
      <c r="T252" s="156">
        <f t="shared" si="83"/>
        <v>0</v>
      </c>
      <c r="AR252" s="157" t="s">
        <v>254</v>
      </c>
      <c r="AT252" s="157" t="s">
        <v>191</v>
      </c>
      <c r="AU252" s="157" t="s">
        <v>85</v>
      </c>
      <c r="AY252" s="14" t="s">
        <v>189</v>
      </c>
      <c r="BE252" s="158">
        <f t="shared" si="84"/>
        <v>0</v>
      </c>
      <c r="BF252" s="158">
        <f t="shared" si="85"/>
        <v>0</v>
      </c>
      <c r="BG252" s="158">
        <f t="shared" si="86"/>
        <v>0</v>
      </c>
      <c r="BH252" s="158">
        <f t="shared" si="87"/>
        <v>0</v>
      </c>
      <c r="BI252" s="158">
        <f t="shared" si="88"/>
        <v>0</v>
      </c>
      <c r="BJ252" s="14" t="s">
        <v>85</v>
      </c>
      <c r="BK252" s="158">
        <f t="shared" si="89"/>
        <v>0</v>
      </c>
      <c r="BL252" s="14" t="s">
        <v>254</v>
      </c>
      <c r="BM252" s="157" t="s">
        <v>694</v>
      </c>
    </row>
    <row r="253" spans="2:65" s="1" customFormat="1" ht="24" customHeight="1">
      <c r="B253" s="145"/>
      <c r="C253" s="146" t="s">
        <v>695</v>
      </c>
      <c r="D253" s="146" t="s">
        <v>191</v>
      </c>
      <c r="E253" s="147" t="s">
        <v>696</v>
      </c>
      <c r="F253" s="148" t="s">
        <v>697</v>
      </c>
      <c r="G253" s="149" t="s">
        <v>233</v>
      </c>
      <c r="H253" s="150">
        <v>208.48</v>
      </c>
      <c r="I253" s="151"/>
      <c r="J253" s="152">
        <f t="shared" si="80"/>
        <v>0</v>
      </c>
      <c r="K253" s="148" t="s">
        <v>195</v>
      </c>
      <c r="L253" s="29"/>
      <c r="M253" s="153" t="s">
        <v>3</v>
      </c>
      <c r="N253" s="154" t="s">
        <v>44</v>
      </c>
      <c r="O253" s="49"/>
      <c r="P253" s="155">
        <f t="shared" si="81"/>
        <v>0</v>
      </c>
      <c r="Q253" s="155">
        <v>0</v>
      </c>
      <c r="R253" s="155">
        <f t="shared" si="82"/>
        <v>0</v>
      </c>
      <c r="S253" s="155">
        <v>0</v>
      </c>
      <c r="T253" s="156">
        <f t="shared" si="83"/>
        <v>0</v>
      </c>
      <c r="AR253" s="157" t="s">
        <v>254</v>
      </c>
      <c r="AT253" s="157" t="s">
        <v>191</v>
      </c>
      <c r="AU253" s="157" t="s">
        <v>85</v>
      </c>
      <c r="AY253" s="14" t="s">
        <v>189</v>
      </c>
      <c r="BE253" s="158">
        <f t="shared" si="84"/>
        <v>0</v>
      </c>
      <c r="BF253" s="158">
        <f t="shared" si="85"/>
        <v>0</v>
      </c>
      <c r="BG253" s="158">
        <f t="shared" si="86"/>
        <v>0</v>
      </c>
      <c r="BH253" s="158">
        <f t="shared" si="87"/>
        <v>0</v>
      </c>
      <c r="BI253" s="158">
        <f t="shared" si="88"/>
        <v>0</v>
      </c>
      <c r="BJ253" s="14" t="s">
        <v>85</v>
      </c>
      <c r="BK253" s="158">
        <f t="shared" si="89"/>
        <v>0</v>
      </c>
      <c r="BL253" s="14" t="s">
        <v>254</v>
      </c>
      <c r="BM253" s="157" t="s">
        <v>698</v>
      </c>
    </row>
    <row r="254" spans="2:65" s="1" customFormat="1" ht="16.5" customHeight="1">
      <c r="B254" s="145"/>
      <c r="C254" s="159" t="s">
        <v>699</v>
      </c>
      <c r="D254" s="159" t="s">
        <v>255</v>
      </c>
      <c r="E254" s="160" t="s">
        <v>700</v>
      </c>
      <c r="F254" s="161" t="s">
        <v>701</v>
      </c>
      <c r="G254" s="162" t="s">
        <v>702</v>
      </c>
      <c r="H254" s="163">
        <v>388.62</v>
      </c>
      <c r="I254" s="164"/>
      <c r="J254" s="165">
        <f t="shared" si="80"/>
        <v>0</v>
      </c>
      <c r="K254" s="161" t="s">
        <v>628</v>
      </c>
      <c r="L254" s="166"/>
      <c r="M254" s="167" t="s">
        <v>3</v>
      </c>
      <c r="N254" s="168" t="s">
        <v>44</v>
      </c>
      <c r="O254" s="49"/>
      <c r="P254" s="155">
        <f t="shared" si="81"/>
        <v>0</v>
      </c>
      <c r="Q254" s="155">
        <v>1E-3</v>
      </c>
      <c r="R254" s="155">
        <f t="shared" si="82"/>
        <v>0.38862000000000002</v>
      </c>
      <c r="S254" s="155">
        <v>0</v>
      </c>
      <c r="T254" s="156">
        <f t="shared" si="83"/>
        <v>0</v>
      </c>
      <c r="AR254" s="157" t="s">
        <v>321</v>
      </c>
      <c r="AT254" s="157" t="s">
        <v>255</v>
      </c>
      <c r="AU254" s="157" t="s">
        <v>85</v>
      </c>
      <c r="AY254" s="14" t="s">
        <v>189</v>
      </c>
      <c r="BE254" s="158">
        <f t="shared" si="84"/>
        <v>0</v>
      </c>
      <c r="BF254" s="158">
        <f t="shared" si="85"/>
        <v>0</v>
      </c>
      <c r="BG254" s="158">
        <f t="shared" si="86"/>
        <v>0</v>
      </c>
      <c r="BH254" s="158">
        <f t="shared" si="87"/>
        <v>0</v>
      </c>
      <c r="BI254" s="158">
        <f t="shared" si="88"/>
        <v>0</v>
      </c>
      <c r="BJ254" s="14" t="s">
        <v>85</v>
      </c>
      <c r="BK254" s="158">
        <f t="shared" si="89"/>
        <v>0</v>
      </c>
      <c r="BL254" s="14" t="s">
        <v>254</v>
      </c>
      <c r="BM254" s="157" t="s">
        <v>703</v>
      </c>
    </row>
    <row r="255" spans="2:65" s="1" customFormat="1" ht="24" customHeight="1">
      <c r="B255" s="145"/>
      <c r="C255" s="146" t="s">
        <v>704</v>
      </c>
      <c r="D255" s="146" t="s">
        <v>191</v>
      </c>
      <c r="E255" s="147" t="s">
        <v>705</v>
      </c>
      <c r="F255" s="148" t="s">
        <v>706</v>
      </c>
      <c r="G255" s="149" t="s">
        <v>233</v>
      </c>
      <c r="H255" s="150">
        <v>33.25</v>
      </c>
      <c r="I255" s="151"/>
      <c r="J255" s="152">
        <f t="shared" si="80"/>
        <v>0</v>
      </c>
      <c r="K255" s="148" t="s">
        <v>195</v>
      </c>
      <c r="L255" s="29"/>
      <c r="M255" s="153" t="s">
        <v>3</v>
      </c>
      <c r="N255" s="154" t="s">
        <v>44</v>
      </c>
      <c r="O255" s="49"/>
      <c r="P255" s="155">
        <f t="shared" si="81"/>
        <v>0</v>
      </c>
      <c r="Q255" s="155">
        <v>0</v>
      </c>
      <c r="R255" s="155">
        <f t="shared" si="82"/>
        <v>0</v>
      </c>
      <c r="S255" s="155">
        <v>0</v>
      </c>
      <c r="T255" s="156">
        <f t="shared" si="83"/>
        <v>0</v>
      </c>
      <c r="AR255" s="157" t="s">
        <v>254</v>
      </c>
      <c r="AT255" s="157" t="s">
        <v>191</v>
      </c>
      <c r="AU255" s="157" t="s">
        <v>85</v>
      </c>
      <c r="AY255" s="14" t="s">
        <v>189</v>
      </c>
      <c r="BE255" s="158">
        <f t="shared" si="84"/>
        <v>0</v>
      </c>
      <c r="BF255" s="158">
        <f t="shared" si="85"/>
        <v>0</v>
      </c>
      <c r="BG255" s="158">
        <f t="shared" si="86"/>
        <v>0</v>
      </c>
      <c r="BH255" s="158">
        <f t="shared" si="87"/>
        <v>0</v>
      </c>
      <c r="BI255" s="158">
        <f t="shared" si="88"/>
        <v>0</v>
      </c>
      <c r="BJ255" s="14" t="s">
        <v>85</v>
      </c>
      <c r="BK255" s="158">
        <f t="shared" si="89"/>
        <v>0</v>
      </c>
      <c r="BL255" s="14" t="s">
        <v>254</v>
      </c>
      <c r="BM255" s="157" t="s">
        <v>707</v>
      </c>
    </row>
    <row r="256" spans="2:65" s="1" customFormat="1" ht="16.5" customHeight="1">
      <c r="B256" s="145"/>
      <c r="C256" s="159" t="s">
        <v>708</v>
      </c>
      <c r="D256" s="159" t="s">
        <v>255</v>
      </c>
      <c r="E256" s="160" t="s">
        <v>709</v>
      </c>
      <c r="F256" s="161" t="s">
        <v>710</v>
      </c>
      <c r="G256" s="162" t="s">
        <v>223</v>
      </c>
      <c r="H256" s="163">
        <v>9.2999999999999999E-2</v>
      </c>
      <c r="I256" s="164"/>
      <c r="J256" s="165">
        <f t="shared" si="80"/>
        <v>0</v>
      </c>
      <c r="K256" s="161" t="s">
        <v>195</v>
      </c>
      <c r="L256" s="166"/>
      <c r="M256" s="167" t="s">
        <v>3</v>
      </c>
      <c r="N256" s="168" t="s">
        <v>44</v>
      </c>
      <c r="O256" s="49"/>
      <c r="P256" s="155">
        <f t="shared" si="81"/>
        <v>0</v>
      </c>
      <c r="Q256" s="155">
        <v>1</v>
      </c>
      <c r="R256" s="155">
        <f t="shared" si="82"/>
        <v>9.2999999999999999E-2</v>
      </c>
      <c r="S256" s="155">
        <v>0</v>
      </c>
      <c r="T256" s="156">
        <f t="shared" si="83"/>
        <v>0</v>
      </c>
      <c r="AR256" s="157" t="s">
        <v>321</v>
      </c>
      <c r="AT256" s="157" t="s">
        <v>255</v>
      </c>
      <c r="AU256" s="157" t="s">
        <v>85</v>
      </c>
      <c r="AY256" s="14" t="s">
        <v>189</v>
      </c>
      <c r="BE256" s="158">
        <f t="shared" si="84"/>
        <v>0</v>
      </c>
      <c r="BF256" s="158">
        <f t="shared" si="85"/>
        <v>0</v>
      </c>
      <c r="BG256" s="158">
        <f t="shared" si="86"/>
        <v>0</v>
      </c>
      <c r="BH256" s="158">
        <f t="shared" si="87"/>
        <v>0</v>
      </c>
      <c r="BI256" s="158">
        <f t="shared" si="88"/>
        <v>0</v>
      </c>
      <c r="BJ256" s="14" t="s">
        <v>85</v>
      </c>
      <c r="BK256" s="158">
        <f t="shared" si="89"/>
        <v>0</v>
      </c>
      <c r="BL256" s="14" t="s">
        <v>254</v>
      </c>
      <c r="BM256" s="157" t="s">
        <v>711</v>
      </c>
    </row>
    <row r="257" spans="2:65" s="1" customFormat="1" ht="16.5" customHeight="1">
      <c r="B257" s="145"/>
      <c r="C257" s="146" t="s">
        <v>712</v>
      </c>
      <c r="D257" s="146" t="s">
        <v>191</v>
      </c>
      <c r="E257" s="147" t="s">
        <v>713</v>
      </c>
      <c r="F257" s="148" t="s">
        <v>714</v>
      </c>
      <c r="G257" s="149" t="s">
        <v>233</v>
      </c>
      <c r="H257" s="150">
        <v>275.625</v>
      </c>
      <c r="I257" s="151"/>
      <c r="J257" s="152">
        <f t="shared" si="80"/>
        <v>0</v>
      </c>
      <c r="K257" s="148" t="s">
        <v>195</v>
      </c>
      <c r="L257" s="29"/>
      <c r="M257" s="153" t="s">
        <v>3</v>
      </c>
      <c r="N257" s="154" t="s">
        <v>44</v>
      </c>
      <c r="O257" s="49"/>
      <c r="P257" s="155">
        <f t="shared" si="81"/>
        <v>0</v>
      </c>
      <c r="Q257" s="155">
        <v>4.0000000000000002E-4</v>
      </c>
      <c r="R257" s="155">
        <f t="shared" si="82"/>
        <v>0.11025</v>
      </c>
      <c r="S257" s="155">
        <v>0</v>
      </c>
      <c r="T257" s="156">
        <f t="shared" si="83"/>
        <v>0</v>
      </c>
      <c r="AR257" s="157" t="s">
        <v>254</v>
      </c>
      <c r="AT257" s="157" t="s">
        <v>191</v>
      </c>
      <c r="AU257" s="157" t="s">
        <v>85</v>
      </c>
      <c r="AY257" s="14" t="s">
        <v>189</v>
      </c>
      <c r="BE257" s="158">
        <f t="shared" si="84"/>
        <v>0</v>
      </c>
      <c r="BF257" s="158">
        <f t="shared" si="85"/>
        <v>0</v>
      </c>
      <c r="BG257" s="158">
        <f t="shared" si="86"/>
        <v>0</v>
      </c>
      <c r="BH257" s="158">
        <f t="shared" si="87"/>
        <v>0</v>
      </c>
      <c r="BI257" s="158">
        <f t="shared" si="88"/>
        <v>0</v>
      </c>
      <c r="BJ257" s="14" t="s">
        <v>85</v>
      </c>
      <c r="BK257" s="158">
        <f t="shared" si="89"/>
        <v>0</v>
      </c>
      <c r="BL257" s="14" t="s">
        <v>254</v>
      </c>
      <c r="BM257" s="157" t="s">
        <v>715</v>
      </c>
    </row>
    <row r="258" spans="2:65" s="1" customFormat="1" ht="16.5" customHeight="1">
      <c r="B258" s="145"/>
      <c r="C258" s="146" t="s">
        <v>716</v>
      </c>
      <c r="D258" s="146" t="s">
        <v>191</v>
      </c>
      <c r="E258" s="147" t="s">
        <v>717</v>
      </c>
      <c r="F258" s="148" t="s">
        <v>718</v>
      </c>
      <c r="G258" s="149" t="s">
        <v>233</v>
      </c>
      <c r="H258" s="150">
        <v>33.25</v>
      </c>
      <c r="I258" s="151"/>
      <c r="J258" s="152">
        <f t="shared" si="80"/>
        <v>0</v>
      </c>
      <c r="K258" s="148" t="s">
        <v>195</v>
      </c>
      <c r="L258" s="29"/>
      <c r="M258" s="153" t="s">
        <v>3</v>
      </c>
      <c r="N258" s="154" t="s">
        <v>44</v>
      </c>
      <c r="O258" s="49"/>
      <c r="P258" s="155">
        <f t="shared" si="81"/>
        <v>0</v>
      </c>
      <c r="Q258" s="155">
        <v>4.0000000000000002E-4</v>
      </c>
      <c r="R258" s="155">
        <f t="shared" si="82"/>
        <v>1.3300000000000001E-2</v>
      </c>
      <c r="S258" s="155">
        <v>0</v>
      </c>
      <c r="T258" s="156">
        <f t="shared" si="83"/>
        <v>0</v>
      </c>
      <c r="AR258" s="157" t="s">
        <v>254</v>
      </c>
      <c r="AT258" s="157" t="s">
        <v>191</v>
      </c>
      <c r="AU258" s="157" t="s">
        <v>85</v>
      </c>
      <c r="AY258" s="14" t="s">
        <v>189</v>
      </c>
      <c r="BE258" s="158">
        <f t="shared" si="84"/>
        <v>0</v>
      </c>
      <c r="BF258" s="158">
        <f t="shared" si="85"/>
        <v>0</v>
      </c>
      <c r="BG258" s="158">
        <f t="shared" si="86"/>
        <v>0</v>
      </c>
      <c r="BH258" s="158">
        <f t="shared" si="87"/>
        <v>0</v>
      </c>
      <c r="BI258" s="158">
        <f t="shared" si="88"/>
        <v>0</v>
      </c>
      <c r="BJ258" s="14" t="s">
        <v>85</v>
      </c>
      <c r="BK258" s="158">
        <f t="shared" si="89"/>
        <v>0</v>
      </c>
      <c r="BL258" s="14" t="s">
        <v>254</v>
      </c>
      <c r="BM258" s="157" t="s">
        <v>719</v>
      </c>
    </row>
    <row r="259" spans="2:65" s="1" customFormat="1" ht="24" customHeight="1">
      <c r="B259" s="145"/>
      <c r="C259" s="159" t="s">
        <v>720</v>
      </c>
      <c r="D259" s="159" t="s">
        <v>255</v>
      </c>
      <c r="E259" s="160" t="s">
        <v>721</v>
      </c>
      <c r="F259" s="161" t="s">
        <v>722</v>
      </c>
      <c r="G259" s="162" t="s">
        <v>233</v>
      </c>
      <c r="H259" s="163">
        <v>370.65</v>
      </c>
      <c r="I259" s="164"/>
      <c r="J259" s="165">
        <f t="shared" si="80"/>
        <v>0</v>
      </c>
      <c r="K259" s="161" t="s">
        <v>195</v>
      </c>
      <c r="L259" s="166"/>
      <c r="M259" s="167" t="s">
        <v>3</v>
      </c>
      <c r="N259" s="168" t="s">
        <v>44</v>
      </c>
      <c r="O259" s="49"/>
      <c r="P259" s="155">
        <f t="shared" si="81"/>
        <v>0</v>
      </c>
      <c r="Q259" s="155">
        <v>1E-3</v>
      </c>
      <c r="R259" s="155">
        <f t="shared" si="82"/>
        <v>0.37064999999999998</v>
      </c>
      <c r="S259" s="155">
        <v>0</v>
      </c>
      <c r="T259" s="156">
        <f t="shared" si="83"/>
        <v>0</v>
      </c>
      <c r="AR259" s="157" t="s">
        <v>321</v>
      </c>
      <c r="AT259" s="157" t="s">
        <v>255</v>
      </c>
      <c r="AU259" s="157" t="s">
        <v>85</v>
      </c>
      <c r="AY259" s="14" t="s">
        <v>189</v>
      </c>
      <c r="BE259" s="158">
        <f t="shared" si="84"/>
        <v>0</v>
      </c>
      <c r="BF259" s="158">
        <f t="shared" si="85"/>
        <v>0</v>
      </c>
      <c r="BG259" s="158">
        <f t="shared" si="86"/>
        <v>0</v>
      </c>
      <c r="BH259" s="158">
        <f t="shared" si="87"/>
        <v>0</v>
      </c>
      <c r="BI259" s="158">
        <f t="shared" si="88"/>
        <v>0</v>
      </c>
      <c r="BJ259" s="14" t="s">
        <v>85</v>
      </c>
      <c r="BK259" s="158">
        <f t="shared" si="89"/>
        <v>0</v>
      </c>
      <c r="BL259" s="14" t="s">
        <v>254</v>
      </c>
      <c r="BM259" s="157" t="s">
        <v>723</v>
      </c>
    </row>
    <row r="260" spans="2:65" s="1" customFormat="1" ht="24" customHeight="1">
      <c r="B260" s="145"/>
      <c r="C260" s="146" t="s">
        <v>724</v>
      </c>
      <c r="D260" s="146" t="s">
        <v>191</v>
      </c>
      <c r="E260" s="147" t="s">
        <v>725</v>
      </c>
      <c r="F260" s="148" t="s">
        <v>726</v>
      </c>
      <c r="G260" s="149" t="s">
        <v>233</v>
      </c>
      <c r="H260" s="150">
        <v>66.5</v>
      </c>
      <c r="I260" s="151"/>
      <c r="J260" s="152">
        <f t="shared" si="80"/>
        <v>0</v>
      </c>
      <c r="K260" s="148" t="s">
        <v>195</v>
      </c>
      <c r="L260" s="29"/>
      <c r="M260" s="153" t="s">
        <v>3</v>
      </c>
      <c r="N260" s="154" t="s">
        <v>44</v>
      </c>
      <c r="O260" s="49"/>
      <c r="P260" s="155">
        <f t="shared" si="81"/>
        <v>0</v>
      </c>
      <c r="Q260" s="155">
        <v>5.8E-4</v>
      </c>
      <c r="R260" s="155">
        <f t="shared" si="82"/>
        <v>3.857E-2</v>
      </c>
      <c r="S260" s="155">
        <v>0</v>
      </c>
      <c r="T260" s="156">
        <f t="shared" si="83"/>
        <v>0</v>
      </c>
      <c r="AR260" s="157" t="s">
        <v>254</v>
      </c>
      <c r="AT260" s="157" t="s">
        <v>191</v>
      </c>
      <c r="AU260" s="157" t="s">
        <v>85</v>
      </c>
      <c r="AY260" s="14" t="s">
        <v>189</v>
      </c>
      <c r="BE260" s="158">
        <f t="shared" si="84"/>
        <v>0</v>
      </c>
      <c r="BF260" s="158">
        <f t="shared" si="85"/>
        <v>0</v>
      </c>
      <c r="BG260" s="158">
        <f t="shared" si="86"/>
        <v>0</v>
      </c>
      <c r="BH260" s="158">
        <f t="shared" si="87"/>
        <v>0</v>
      </c>
      <c r="BI260" s="158">
        <f t="shared" si="88"/>
        <v>0</v>
      </c>
      <c r="BJ260" s="14" t="s">
        <v>85</v>
      </c>
      <c r="BK260" s="158">
        <f t="shared" si="89"/>
        <v>0</v>
      </c>
      <c r="BL260" s="14" t="s">
        <v>254</v>
      </c>
      <c r="BM260" s="157" t="s">
        <v>727</v>
      </c>
    </row>
    <row r="261" spans="2:65" s="1" customFormat="1" ht="24" customHeight="1">
      <c r="B261" s="145"/>
      <c r="C261" s="146" t="s">
        <v>728</v>
      </c>
      <c r="D261" s="146" t="s">
        <v>191</v>
      </c>
      <c r="E261" s="147" t="s">
        <v>729</v>
      </c>
      <c r="F261" s="148" t="s">
        <v>730</v>
      </c>
      <c r="G261" s="149" t="s">
        <v>307</v>
      </c>
      <c r="H261" s="150">
        <v>176</v>
      </c>
      <c r="I261" s="151"/>
      <c r="J261" s="152">
        <f t="shared" si="80"/>
        <v>0</v>
      </c>
      <c r="K261" s="148" t="s">
        <v>195</v>
      </c>
      <c r="L261" s="29"/>
      <c r="M261" s="153" t="s">
        <v>3</v>
      </c>
      <c r="N261" s="154" t="s">
        <v>44</v>
      </c>
      <c r="O261" s="49"/>
      <c r="P261" s="155">
        <f t="shared" si="81"/>
        <v>0</v>
      </c>
      <c r="Q261" s="155">
        <v>0</v>
      </c>
      <c r="R261" s="155">
        <f t="shared" si="82"/>
        <v>0</v>
      </c>
      <c r="S261" s="155">
        <v>0</v>
      </c>
      <c r="T261" s="156">
        <f t="shared" si="83"/>
        <v>0</v>
      </c>
      <c r="AR261" s="157" t="s">
        <v>254</v>
      </c>
      <c r="AT261" s="157" t="s">
        <v>191</v>
      </c>
      <c r="AU261" s="157" t="s">
        <v>85</v>
      </c>
      <c r="AY261" s="14" t="s">
        <v>189</v>
      </c>
      <c r="BE261" s="158">
        <f t="shared" si="84"/>
        <v>0</v>
      </c>
      <c r="BF261" s="158">
        <f t="shared" si="85"/>
        <v>0</v>
      </c>
      <c r="BG261" s="158">
        <f t="shared" si="86"/>
        <v>0</v>
      </c>
      <c r="BH261" s="158">
        <f t="shared" si="87"/>
        <v>0</v>
      </c>
      <c r="BI261" s="158">
        <f t="shared" si="88"/>
        <v>0</v>
      </c>
      <c r="BJ261" s="14" t="s">
        <v>85</v>
      </c>
      <c r="BK261" s="158">
        <f t="shared" si="89"/>
        <v>0</v>
      </c>
      <c r="BL261" s="14" t="s">
        <v>254</v>
      </c>
      <c r="BM261" s="157" t="s">
        <v>731</v>
      </c>
    </row>
    <row r="262" spans="2:65" s="1" customFormat="1" ht="16.5" customHeight="1">
      <c r="B262" s="145"/>
      <c r="C262" s="159" t="s">
        <v>732</v>
      </c>
      <c r="D262" s="159" t="s">
        <v>255</v>
      </c>
      <c r="E262" s="160" t="s">
        <v>733</v>
      </c>
      <c r="F262" s="161" t="s">
        <v>734</v>
      </c>
      <c r="G262" s="162" t="s">
        <v>258</v>
      </c>
      <c r="H262" s="163">
        <v>193.6</v>
      </c>
      <c r="I262" s="164"/>
      <c r="J262" s="165">
        <f t="shared" si="80"/>
        <v>0</v>
      </c>
      <c r="K262" s="161" t="s">
        <v>628</v>
      </c>
      <c r="L262" s="166"/>
      <c r="M262" s="167" t="s">
        <v>3</v>
      </c>
      <c r="N262" s="168" t="s">
        <v>44</v>
      </c>
      <c r="O262" s="49"/>
      <c r="P262" s="155">
        <f t="shared" si="81"/>
        <v>0</v>
      </c>
      <c r="Q262" s="155">
        <v>6.0000000000000002E-5</v>
      </c>
      <c r="R262" s="155">
        <f t="shared" si="82"/>
        <v>1.1616E-2</v>
      </c>
      <c r="S262" s="155">
        <v>0</v>
      </c>
      <c r="T262" s="156">
        <f t="shared" si="83"/>
        <v>0</v>
      </c>
      <c r="AR262" s="157" t="s">
        <v>321</v>
      </c>
      <c r="AT262" s="157" t="s">
        <v>255</v>
      </c>
      <c r="AU262" s="157" t="s">
        <v>85</v>
      </c>
      <c r="AY262" s="14" t="s">
        <v>189</v>
      </c>
      <c r="BE262" s="158">
        <f t="shared" si="84"/>
        <v>0</v>
      </c>
      <c r="BF262" s="158">
        <f t="shared" si="85"/>
        <v>0</v>
      </c>
      <c r="BG262" s="158">
        <f t="shared" si="86"/>
        <v>0</v>
      </c>
      <c r="BH262" s="158">
        <f t="shared" si="87"/>
        <v>0</v>
      </c>
      <c r="BI262" s="158">
        <f t="shared" si="88"/>
        <v>0</v>
      </c>
      <c r="BJ262" s="14" t="s">
        <v>85</v>
      </c>
      <c r="BK262" s="158">
        <f t="shared" si="89"/>
        <v>0</v>
      </c>
      <c r="BL262" s="14" t="s">
        <v>254</v>
      </c>
      <c r="BM262" s="157" t="s">
        <v>735</v>
      </c>
    </row>
    <row r="263" spans="2:65" s="1" customFormat="1" ht="24" customHeight="1">
      <c r="B263" s="145"/>
      <c r="C263" s="146" t="s">
        <v>736</v>
      </c>
      <c r="D263" s="146" t="s">
        <v>191</v>
      </c>
      <c r="E263" s="147" t="s">
        <v>737</v>
      </c>
      <c r="F263" s="148" t="s">
        <v>738</v>
      </c>
      <c r="G263" s="149" t="s">
        <v>739</v>
      </c>
      <c r="H263" s="169"/>
      <c r="I263" s="151"/>
      <c r="J263" s="152">
        <f t="shared" si="80"/>
        <v>0</v>
      </c>
      <c r="K263" s="148" t="s">
        <v>195</v>
      </c>
      <c r="L263" s="29"/>
      <c r="M263" s="153" t="s">
        <v>3</v>
      </c>
      <c r="N263" s="154" t="s">
        <v>44</v>
      </c>
      <c r="O263" s="49"/>
      <c r="P263" s="155">
        <f t="shared" si="81"/>
        <v>0</v>
      </c>
      <c r="Q263" s="155">
        <v>0</v>
      </c>
      <c r="R263" s="155">
        <f t="shared" si="82"/>
        <v>0</v>
      </c>
      <c r="S263" s="155">
        <v>0</v>
      </c>
      <c r="T263" s="156">
        <f t="shared" si="83"/>
        <v>0</v>
      </c>
      <c r="AR263" s="157" t="s">
        <v>254</v>
      </c>
      <c r="AT263" s="157" t="s">
        <v>191</v>
      </c>
      <c r="AU263" s="157" t="s">
        <v>85</v>
      </c>
      <c r="AY263" s="14" t="s">
        <v>189</v>
      </c>
      <c r="BE263" s="158">
        <f t="shared" si="84"/>
        <v>0</v>
      </c>
      <c r="BF263" s="158">
        <f t="shared" si="85"/>
        <v>0</v>
      </c>
      <c r="BG263" s="158">
        <f t="shared" si="86"/>
        <v>0</v>
      </c>
      <c r="BH263" s="158">
        <f t="shared" si="87"/>
        <v>0</v>
      </c>
      <c r="BI263" s="158">
        <f t="shared" si="88"/>
        <v>0</v>
      </c>
      <c r="BJ263" s="14" t="s">
        <v>85</v>
      </c>
      <c r="BK263" s="158">
        <f t="shared" si="89"/>
        <v>0</v>
      </c>
      <c r="BL263" s="14" t="s">
        <v>254</v>
      </c>
      <c r="BM263" s="157" t="s">
        <v>740</v>
      </c>
    </row>
    <row r="264" spans="2:65" s="11" customFormat="1" ht="22.9" customHeight="1">
      <c r="B264" s="132"/>
      <c r="D264" s="133" t="s">
        <v>71</v>
      </c>
      <c r="E264" s="143" t="s">
        <v>741</v>
      </c>
      <c r="F264" s="143" t="s">
        <v>742</v>
      </c>
      <c r="I264" s="135"/>
      <c r="J264" s="144">
        <f>BK264</f>
        <v>0</v>
      </c>
      <c r="L264" s="132"/>
      <c r="M264" s="137"/>
      <c r="N264" s="138"/>
      <c r="O264" s="138"/>
      <c r="P264" s="139">
        <f>SUM(P265:P282)</f>
        <v>0</v>
      </c>
      <c r="Q264" s="138"/>
      <c r="R264" s="139">
        <f>SUM(R265:R282)</f>
        <v>1.49503955</v>
      </c>
      <c r="S264" s="138"/>
      <c r="T264" s="140">
        <f>SUM(T265:T282)</f>
        <v>0</v>
      </c>
      <c r="AR264" s="133" t="s">
        <v>85</v>
      </c>
      <c r="AT264" s="141" t="s">
        <v>71</v>
      </c>
      <c r="AU264" s="141" t="s">
        <v>79</v>
      </c>
      <c r="AY264" s="133" t="s">
        <v>189</v>
      </c>
      <c r="BK264" s="142">
        <f>SUM(BK265:BK282)</f>
        <v>0</v>
      </c>
    </row>
    <row r="265" spans="2:65" s="1" customFormat="1" ht="16.5" customHeight="1">
      <c r="B265" s="145"/>
      <c r="C265" s="146" t="s">
        <v>743</v>
      </c>
      <c r="D265" s="146" t="s">
        <v>191</v>
      </c>
      <c r="E265" s="147" t="s">
        <v>744</v>
      </c>
      <c r="F265" s="148" t="s">
        <v>745</v>
      </c>
      <c r="G265" s="149" t="s">
        <v>681</v>
      </c>
      <c r="H265" s="150">
        <v>4</v>
      </c>
      <c r="I265" s="151"/>
      <c r="J265" s="152">
        <f t="shared" ref="J265:J282" si="90">ROUND(I265*H265,2)</f>
        <v>0</v>
      </c>
      <c r="K265" s="148" t="s">
        <v>628</v>
      </c>
      <c r="L265" s="29"/>
      <c r="M265" s="153" t="s">
        <v>3</v>
      </c>
      <c r="N265" s="154" t="s">
        <v>44</v>
      </c>
      <c r="O265" s="49"/>
      <c r="P265" s="155">
        <f t="shared" ref="P265:P282" si="91">O265*H265</f>
        <v>0</v>
      </c>
      <c r="Q265" s="155">
        <v>0</v>
      </c>
      <c r="R265" s="155">
        <f t="shared" ref="R265:R282" si="92">Q265*H265</f>
        <v>0</v>
      </c>
      <c r="S265" s="155">
        <v>0</v>
      </c>
      <c r="T265" s="156">
        <f t="shared" ref="T265:T282" si="93">S265*H265</f>
        <v>0</v>
      </c>
      <c r="AR265" s="157" t="s">
        <v>254</v>
      </c>
      <c r="AT265" s="157" t="s">
        <v>191</v>
      </c>
      <c r="AU265" s="157" t="s">
        <v>85</v>
      </c>
      <c r="AY265" s="14" t="s">
        <v>189</v>
      </c>
      <c r="BE265" s="158">
        <f t="shared" ref="BE265:BE282" si="94">IF(N265="základní",J265,0)</f>
        <v>0</v>
      </c>
      <c r="BF265" s="158">
        <f t="shared" ref="BF265:BF282" si="95">IF(N265="snížená",J265,0)</f>
        <v>0</v>
      </c>
      <c r="BG265" s="158">
        <f t="shared" ref="BG265:BG282" si="96">IF(N265="zákl. přenesená",J265,0)</f>
        <v>0</v>
      </c>
      <c r="BH265" s="158">
        <f t="shared" ref="BH265:BH282" si="97">IF(N265="sníž. přenesená",J265,0)</f>
        <v>0</v>
      </c>
      <c r="BI265" s="158">
        <f t="shared" ref="BI265:BI282" si="98">IF(N265="nulová",J265,0)</f>
        <v>0</v>
      </c>
      <c r="BJ265" s="14" t="s">
        <v>85</v>
      </c>
      <c r="BK265" s="158">
        <f t="shared" ref="BK265:BK282" si="99">ROUND(I265*H265,2)</f>
        <v>0</v>
      </c>
      <c r="BL265" s="14" t="s">
        <v>254</v>
      </c>
      <c r="BM265" s="157" t="s">
        <v>746</v>
      </c>
    </row>
    <row r="266" spans="2:65" s="1" customFormat="1" ht="16.5" customHeight="1">
      <c r="B266" s="145"/>
      <c r="C266" s="146" t="s">
        <v>747</v>
      </c>
      <c r="D266" s="146" t="s">
        <v>191</v>
      </c>
      <c r="E266" s="147" t="s">
        <v>748</v>
      </c>
      <c r="F266" s="148" t="s">
        <v>749</v>
      </c>
      <c r="G266" s="149" t="s">
        <v>681</v>
      </c>
      <c r="H266" s="150">
        <v>6</v>
      </c>
      <c r="I266" s="151"/>
      <c r="J266" s="152">
        <f t="shared" si="90"/>
        <v>0</v>
      </c>
      <c r="K266" s="148" t="s">
        <v>628</v>
      </c>
      <c r="L266" s="29"/>
      <c r="M266" s="153" t="s">
        <v>3</v>
      </c>
      <c r="N266" s="154" t="s">
        <v>44</v>
      </c>
      <c r="O266" s="49"/>
      <c r="P266" s="155">
        <f t="shared" si="91"/>
        <v>0</v>
      </c>
      <c r="Q266" s="155">
        <v>0</v>
      </c>
      <c r="R266" s="155">
        <f t="shared" si="92"/>
        <v>0</v>
      </c>
      <c r="S266" s="155">
        <v>0</v>
      </c>
      <c r="T266" s="156">
        <f t="shared" si="93"/>
        <v>0</v>
      </c>
      <c r="AR266" s="157" t="s">
        <v>254</v>
      </c>
      <c r="AT266" s="157" t="s">
        <v>191</v>
      </c>
      <c r="AU266" s="157" t="s">
        <v>85</v>
      </c>
      <c r="AY266" s="14" t="s">
        <v>189</v>
      </c>
      <c r="BE266" s="158">
        <f t="shared" si="94"/>
        <v>0</v>
      </c>
      <c r="BF266" s="158">
        <f t="shared" si="95"/>
        <v>0</v>
      </c>
      <c r="BG266" s="158">
        <f t="shared" si="96"/>
        <v>0</v>
      </c>
      <c r="BH266" s="158">
        <f t="shared" si="97"/>
        <v>0</v>
      </c>
      <c r="BI266" s="158">
        <f t="shared" si="98"/>
        <v>0</v>
      </c>
      <c r="BJ266" s="14" t="s">
        <v>85</v>
      </c>
      <c r="BK266" s="158">
        <f t="shared" si="99"/>
        <v>0</v>
      </c>
      <c r="BL266" s="14" t="s">
        <v>254</v>
      </c>
      <c r="BM266" s="157" t="s">
        <v>750</v>
      </c>
    </row>
    <row r="267" spans="2:65" s="1" customFormat="1" ht="16.5" customHeight="1">
      <c r="B267" s="145"/>
      <c r="C267" s="146" t="s">
        <v>751</v>
      </c>
      <c r="D267" s="146" t="s">
        <v>191</v>
      </c>
      <c r="E267" s="147" t="s">
        <v>752</v>
      </c>
      <c r="F267" s="148" t="s">
        <v>753</v>
      </c>
      <c r="G267" s="149" t="s">
        <v>681</v>
      </c>
      <c r="H267" s="150">
        <v>2</v>
      </c>
      <c r="I267" s="151"/>
      <c r="J267" s="152">
        <f t="shared" si="90"/>
        <v>0</v>
      </c>
      <c r="K267" s="148" t="s">
        <v>628</v>
      </c>
      <c r="L267" s="29"/>
      <c r="M267" s="153" t="s">
        <v>3</v>
      </c>
      <c r="N267" s="154" t="s">
        <v>44</v>
      </c>
      <c r="O267" s="49"/>
      <c r="P267" s="155">
        <f t="shared" si="91"/>
        <v>0</v>
      </c>
      <c r="Q267" s="155">
        <v>0</v>
      </c>
      <c r="R267" s="155">
        <f t="shared" si="92"/>
        <v>0</v>
      </c>
      <c r="S267" s="155">
        <v>0</v>
      </c>
      <c r="T267" s="156">
        <f t="shared" si="93"/>
        <v>0</v>
      </c>
      <c r="AR267" s="157" t="s">
        <v>254</v>
      </c>
      <c r="AT267" s="157" t="s">
        <v>191</v>
      </c>
      <c r="AU267" s="157" t="s">
        <v>85</v>
      </c>
      <c r="AY267" s="14" t="s">
        <v>189</v>
      </c>
      <c r="BE267" s="158">
        <f t="shared" si="94"/>
        <v>0</v>
      </c>
      <c r="BF267" s="158">
        <f t="shared" si="95"/>
        <v>0</v>
      </c>
      <c r="BG267" s="158">
        <f t="shared" si="96"/>
        <v>0</v>
      </c>
      <c r="BH267" s="158">
        <f t="shared" si="97"/>
        <v>0</v>
      </c>
      <c r="BI267" s="158">
        <f t="shared" si="98"/>
        <v>0</v>
      </c>
      <c r="BJ267" s="14" t="s">
        <v>85</v>
      </c>
      <c r="BK267" s="158">
        <f t="shared" si="99"/>
        <v>0</v>
      </c>
      <c r="BL267" s="14" t="s">
        <v>254</v>
      </c>
      <c r="BM267" s="157" t="s">
        <v>754</v>
      </c>
    </row>
    <row r="268" spans="2:65" s="1" customFormat="1" ht="24" customHeight="1">
      <c r="B268" s="145"/>
      <c r="C268" s="146" t="s">
        <v>755</v>
      </c>
      <c r="D268" s="146" t="s">
        <v>191</v>
      </c>
      <c r="E268" s="147" t="s">
        <v>756</v>
      </c>
      <c r="F268" s="148" t="s">
        <v>757</v>
      </c>
      <c r="G268" s="149" t="s">
        <v>233</v>
      </c>
      <c r="H268" s="150">
        <v>274.89999999999998</v>
      </c>
      <c r="I268" s="151"/>
      <c r="J268" s="152">
        <f t="shared" si="90"/>
        <v>0</v>
      </c>
      <c r="K268" s="148" t="s">
        <v>195</v>
      </c>
      <c r="L268" s="29"/>
      <c r="M268" s="153" t="s">
        <v>3</v>
      </c>
      <c r="N268" s="154" t="s">
        <v>44</v>
      </c>
      <c r="O268" s="49"/>
      <c r="P268" s="155">
        <f t="shared" si="91"/>
        <v>0</v>
      </c>
      <c r="Q268" s="155">
        <v>0</v>
      </c>
      <c r="R268" s="155">
        <f t="shared" si="92"/>
        <v>0</v>
      </c>
      <c r="S268" s="155">
        <v>0</v>
      </c>
      <c r="T268" s="156">
        <f t="shared" si="93"/>
        <v>0</v>
      </c>
      <c r="AR268" s="157" t="s">
        <v>254</v>
      </c>
      <c r="AT268" s="157" t="s">
        <v>191</v>
      </c>
      <c r="AU268" s="157" t="s">
        <v>85</v>
      </c>
      <c r="AY268" s="14" t="s">
        <v>189</v>
      </c>
      <c r="BE268" s="158">
        <f t="shared" si="94"/>
        <v>0</v>
      </c>
      <c r="BF268" s="158">
        <f t="shared" si="95"/>
        <v>0</v>
      </c>
      <c r="BG268" s="158">
        <f t="shared" si="96"/>
        <v>0</v>
      </c>
      <c r="BH268" s="158">
        <f t="shared" si="97"/>
        <v>0</v>
      </c>
      <c r="BI268" s="158">
        <f t="shared" si="98"/>
        <v>0</v>
      </c>
      <c r="BJ268" s="14" t="s">
        <v>85</v>
      </c>
      <c r="BK268" s="158">
        <f t="shared" si="99"/>
        <v>0</v>
      </c>
      <c r="BL268" s="14" t="s">
        <v>254</v>
      </c>
      <c r="BM268" s="157" t="s">
        <v>758</v>
      </c>
    </row>
    <row r="269" spans="2:65" s="1" customFormat="1" ht="16.5" customHeight="1">
      <c r="B269" s="145"/>
      <c r="C269" s="159" t="s">
        <v>759</v>
      </c>
      <c r="D269" s="159" t="s">
        <v>255</v>
      </c>
      <c r="E269" s="160" t="s">
        <v>709</v>
      </c>
      <c r="F269" s="161" t="s">
        <v>710</v>
      </c>
      <c r="G269" s="162" t="s">
        <v>223</v>
      </c>
      <c r="H269" s="163">
        <v>8.2000000000000003E-2</v>
      </c>
      <c r="I269" s="164"/>
      <c r="J269" s="165">
        <f t="shared" si="90"/>
        <v>0</v>
      </c>
      <c r="K269" s="161" t="s">
        <v>195</v>
      </c>
      <c r="L269" s="166"/>
      <c r="M269" s="167" t="s">
        <v>3</v>
      </c>
      <c r="N269" s="168" t="s">
        <v>44</v>
      </c>
      <c r="O269" s="49"/>
      <c r="P269" s="155">
        <f t="shared" si="91"/>
        <v>0</v>
      </c>
      <c r="Q269" s="155">
        <v>1</v>
      </c>
      <c r="R269" s="155">
        <f t="shared" si="92"/>
        <v>8.2000000000000003E-2</v>
      </c>
      <c r="S269" s="155">
        <v>0</v>
      </c>
      <c r="T269" s="156">
        <f t="shared" si="93"/>
        <v>0</v>
      </c>
      <c r="AR269" s="157" t="s">
        <v>321</v>
      </c>
      <c r="AT269" s="157" t="s">
        <v>255</v>
      </c>
      <c r="AU269" s="157" t="s">
        <v>85</v>
      </c>
      <c r="AY269" s="14" t="s">
        <v>189</v>
      </c>
      <c r="BE269" s="158">
        <f t="shared" si="94"/>
        <v>0</v>
      </c>
      <c r="BF269" s="158">
        <f t="shared" si="95"/>
        <v>0</v>
      </c>
      <c r="BG269" s="158">
        <f t="shared" si="96"/>
        <v>0</v>
      </c>
      <c r="BH269" s="158">
        <f t="shared" si="97"/>
        <v>0</v>
      </c>
      <c r="BI269" s="158">
        <f t="shared" si="98"/>
        <v>0</v>
      </c>
      <c r="BJ269" s="14" t="s">
        <v>85</v>
      </c>
      <c r="BK269" s="158">
        <f t="shared" si="99"/>
        <v>0</v>
      </c>
      <c r="BL269" s="14" t="s">
        <v>254</v>
      </c>
      <c r="BM269" s="157" t="s">
        <v>760</v>
      </c>
    </row>
    <row r="270" spans="2:65" s="1" customFormat="1" ht="16.5" customHeight="1">
      <c r="B270" s="145"/>
      <c r="C270" s="146" t="s">
        <v>761</v>
      </c>
      <c r="D270" s="146" t="s">
        <v>191</v>
      </c>
      <c r="E270" s="147" t="s">
        <v>762</v>
      </c>
      <c r="F270" s="148" t="s">
        <v>763</v>
      </c>
      <c r="G270" s="149" t="s">
        <v>233</v>
      </c>
      <c r="H270" s="150">
        <v>274.89999999999998</v>
      </c>
      <c r="I270" s="151"/>
      <c r="J270" s="152">
        <f t="shared" si="90"/>
        <v>0</v>
      </c>
      <c r="K270" s="148" t="s">
        <v>195</v>
      </c>
      <c r="L270" s="29"/>
      <c r="M270" s="153" t="s">
        <v>3</v>
      </c>
      <c r="N270" s="154" t="s">
        <v>44</v>
      </c>
      <c r="O270" s="49"/>
      <c r="P270" s="155">
        <f t="shared" si="91"/>
        <v>0</v>
      </c>
      <c r="Q270" s="155">
        <v>8.8000000000000003E-4</v>
      </c>
      <c r="R270" s="155">
        <f t="shared" si="92"/>
        <v>0.24191199999999999</v>
      </c>
      <c r="S270" s="155">
        <v>0</v>
      </c>
      <c r="T270" s="156">
        <f t="shared" si="93"/>
        <v>0</v>
      </c>
      <c r="AR270" s="157" t="s">
        <v>254</v>
      </c>
      <c r="AT270" s="157" t="s">
        <v>191</v>
      </c>
      <c r="AU270" s="157" t="s">
        <v>85</v>
      </c>
      <c r="AY270" s="14" t="s">
        <v>189</v>
      </c>
      <c r="BE270" s="158">
        <f t="shared" si="94"/>
        <v>0</v>
      </c>
      <c r="BF270" s="158">
        <f t="shared" si="95"/>
        <v>0</v>
      </c>
      <c r="BG270" s="158">
        <f t="shared" si="96"/>
        <v>0</v>
      </c>
      <c r="BH270" s="158">
        <f t="shared" si="97"/>
        <v>0</v>
      </c>
      <c r="BI270" s="158">
        <f t="shared" si="98"/>
        <v>0</v>
      </c>
      <c r="BJ270" s="14" t="s">
        <v>85</v>
      </c>
      <c r="BK270" s="158">
        <f t="shared" si="99"/>
        <v>0</v>
      </c>
      <c r="BL270" s="14" t="s">
        <v>254</v>
      </c>
      <c r="BM270" s="157" t="s">
        <v>764</v>
      </c>
    </row>
    <row r="271" spans="2:65" s="1" customFormat="1" ht="24" customHeight="1">
      <c r="B271" s="145"/>
      <c r="C271" s="159" t="s">
        <v>765</v>
      </c>
      <c r="D271" s="159" t="s">
        <v>255</v>
      </c>
      <c r="E271" s="160" t="s">
        <v>721</v>
      </c>
      <c r="F271" s="161" t="s">
        <v>722</v>
      </c>
      <c r="G271" s="162" t="s">
        <v>233</v>
      </c>
      <c r="H271" s="163">
        <v>329.88</v>
      </c>
      <c r="I271" s="164"/>
      <c r="J271" s="165">
        <f t="shared" si="90"/>
        <v>0</v>
      </c>
      <c r="K271" s="161" t="s">
        <v>195</v>
      </c>
      <c r="L271" s="166"/>
      <c r="M271" s="167" t="s">
        <v>3</v>
      </c>
      <c r="N271" s="168" t="s">
        <v>44</v>
      </c>
      <c r="O271" s="49"/>
      <c r="P271" s="155">
        <f t="shared" si="91"/>
        <v>0</v>
      </c>
      <c r="Q271" s="155">
        <v>1E-3</v>
      </c>
      <c r="R271" s="155">
        <f t="shared" si="92"/>
        <v>0.32988000000000001</v>
      </c>
      <c r="S271" s="155">
        <v>0</v>
      </c>
      <c r="T271" s="156">
        <f t="shared" si="93"/>
        <v>0</v>
      </c>
      <c r="AR271" s="157" t="s">
        <v>321</v>
      </c>
      <c r="AT271" s="157" t="s">
        <v>255</v>
      </c>
      <c r="AU271" s="157" t="s">
        <v>85</v>
      </c>
      <c r="AY271" s="14" t="s">
        <v>189</v>
      </c>
      <c r="BE271" s="158">
        <f t="shared" si="94"/>
        <v>0</v>
      </c>
      <c r="BF271" s="158">
        <f t="shared" si="95"/>
        <v>0</v>
      </c>
      <c r="BG271" s="158">
        <f t="shared" si="96"/>
        <v>0</v>
      </c>
      <c r="BH271" s="158">
        <f t="shared" si="97"/>
        <v>0</v>
      </c>
      <c r="BI271" s="158">
        <f t="shared" si="98"/>
        <v>0</v>
      </c>
      <c r="BJ271" s="14" t="s">
        <v>85</v>
      </c>
      <c r="BK271" s="158">
        <f t="shared" si="99"/>
        <v>0</v>
      </c>
      <c r="BL271" s="14" t="s">
        <v>254</v>
      </c>
      <c r="BM271" s="157" t="s">
        <v>766</v>
      </c>
    </row>
    <row r="272" spans="2:65" s="1" customFormat="1" ht="16.5" customHeight="1">
      <c r="B272" s="145"/>
      <c r="C272" s="146" t="s">
        <v>767</v>
      </c>
      <c r="D272" s="146" t="s">
        <v>191</v>
      </c>
      <c r="E272" s="147" t="s">
        <v>768</v>
      </c>
      <c r="F272" s="148" t="s">
        <v>769</v>
      </c>
      <c r="G272" s="149" t="s">
        <v>233</v>
      </c>
      <c r="H272" s="150">
        <v>282.77499999999998</v>
      </c>
      <c r="I272" s="151"/>
      <c r="J272" s="152">
        <f t="shared" si="90"/>
        <v>0</v>
      </c>
      <c r="K272" s="148" t="s">
        <v>195</v>
      </c>
      <c r="L272" s="29"/>
      <c r="M272" s="153" t="s">
        <v>3</v>
      </c>
      <c r="N272" s="154" t="s">
        <v>44</v>
      </c>
      <c r="O272" s="49"/>
      <c r="P272" s="155">
        <f t="shared" si="91"/>
        <v>0</v>
      </c>
      <c r="Q272" s="155">
        <v>3.0000000000000001E-5</v>
      </c>
      <c r="R272" s="155">
        <f t="shared" si="92"/>
        <v>8.4832499999999995E-3</v>
      </c>
      <c r="S272" s="155">
        <v>0</v>
      </c>
      <c r="T272" s="156">
        <f t="shared" si="93"/>
        <v>0</v>
      </c>
      <c r="AR272" s="157" t="s">
        <v>254</v>
      </c>
      <c r="AT272" s="157" t="s">
        <v>191</v>
      </c>
      <c r="AU272" s="157" t="s">
        <v>85</v>
      </c>
      <c r="AY272" s="14" t="s">
        <v>189</v>
      </c>
      <c r="BE272" s="158">
        <f t="shared" si="94"/>
        <v>0</v>
      </c>
      <c r="BF272" s="158">
        <f t="shared" si="95"/>
        <v>0</v>
      </c>
      <c r="BG272" s="158">
        <f t="shared" si="96"/>
        <v>0</v>
      </c>
      <c r="BH272" s="158">
        <f t="shared" si="97"/>
        <v>0</v>
      </c>
      <c r="BI272" s="158">
        <f t="shared" si="98"/>
        <v>0</v>
      </c>
      <c r="BJ272" s="14" t="s">
        <v>85</v>
      </c>
      <c r="BK272" s="158">
        <f t="shared" si="99"/>
        <v>0</v>
      </c>
      <c r="BL272" s="14" t="s">
        <v>254</v>
      </c>
      <c r="BM272" s="157" t="s">
        <v>770</v>
      </c>
    </row>
    <row r="273" spans="2:65" s="1" customFormat="1" ht="16.5" customHeight="1">
      <c r="B273" s="145"/>
      <c r="C273" s="159" t="s">
        <v>771</v>
      </c>
      <c r="D273" s="159" t="s">
        <v>255</v>
      </c>
      <c r="E273" s="160" t="s">
        <v>772</v>
      </c>
      <c r="F273" s="161" t="s">
        <v>773</v>
      </c>
      <c r="G273" s="162" t="s">
        <v>233</v>
      </c>
      <c r="H273" s="163">
        <v>339.33</v>
      </c>
      <c r="I273" s="164"/>
      <c r="J273" s="165">
        <f t="shared" si="90"/>
        <v>0</v>
      </c>
      <c r="K273" s="161" t="s">
        <v>195</v>
      </c>
      <c r="L273" s="166"/>
      <c r="M273" s="167" t="s">
        <v>3</v>
      </c>
      <c r="N273" s="168" t="s">
        <v>44</v>
      </c>
      <c r="O273" s="49"/>
      <c r="P273" s="155">
        <f t="shared" si="91"/>
        <v>0</v>
      </c>
      <c r="Q273" s="155">
        <v>1.9E-3</v>
      </c>
      <c r="R273" s="155">
        <f t="shared" si="92"/>
        <v>0.64472699999999994</v>
      </c>
      <c r="S273" s="155">
        <v>0</v>
      </c>
      <c r="T273" s="156">
        <f t="shared" si="93"/>
        <v>0</v>
      </c>
      <c r="AR273" s="157" t="s">
        <v>321</v>
      </c>
      <c r="AT273" s="157" t="s">
        <v>255</v>
      </c>
      <c r="AU273" s="157" t="s">
        <v>85</v>
      </c>
      <c r="AY273" s="14" t="s">
        <v>189</v>
      </c>
      <c r="BE273" s="158">
        <f t="shared" si="94"/>
        <v>0</v>
      </c>
      <c r="BF273" s="158">
        <f t="shared" si="95"/>
        <v>0</v>
      </c>
      <c r="BG273" s="158">
        <f t="shared" si="96"/>
        <v>0</v>
      </c>
      <c r="BH273" s="158">
        <f t="shared" si="97"/>
        <v>0</v>
      </c>
      <c r="BI273" s="158">
        <f t="shared" si="98"/>
        <v>0</v>
      </c>
      <c r="BJ273" s="14" t="s">
        <v>85</v>
      </c>
      <c r="BK273" s="158">
        <f t="shared" si="99"/>
        <v>0</v>
      </c>
      <c r="BL273" s="14" t="s">
        <v>254</v>
      </c>
      <c r="BM273" s="157" t="s">
        <v>774</v>
      </c>
    </row>
    <row r="274" spans="2:65" s="1" customFormat="1" ht="16.5" customHeight="1">
      <c r="B274" s="145"/>
      <c r="C274" s="159" t="s">
        <v>775</v>
      </c>
      <c r="D274" s="159" t="s">
        <v>255</v>
      </c>
      <c r="E274" s="160" t="s">
        <v>776</v>
      </c>
      <c r="F274" s="161" t="s">
        <v>777</v>
      </c>
      <c r="G274" s="162" t="s">
        <v>702</v>
      </c>
      <c r="H274" s="163">
        <v>3</v>
      </c>
      <c r="I274" s="164"/>
      <c r="J274" s="165">
        <f t="shared" si="90"/>
        <v>0</v>
      </c>
      <c r="K274" s="161" t="s">
        <v>195</v>
      </c>
      <c r="L274" s="166"/>
      <c r="M274" s="167" t="s">
        <v>3</v>
      </c>
      <c r="N274" s="168" t="s">
        <v>44</v>
      </c>
      <c r="O274" s="49"/>
      <c r="P274" s="155">
        <f t="shared" si="91"/>
        <v>0</v>
      </c>
      <c r="Q274" s="155">
        <v>1E-3</v>
      </c>
      <c r="R274" s="155">
        <f t="shared" si="92"/>
        <v>3.0000000000000001E-3</v>
      </c>
      <c r="S274" s="155">
        <v>0</v>
      </c>
      <c r="T274" s="156">
        <f t="shared" si="93"/>
        <v>0</v>
      </c>
      <c r="AR274" s="157" t="s">
        <v>321</v>
      </c>
      <c r="AT274" s="157" t="s">
        <v>255</v>
      </c>
      <c r="AU274" s="157" t="s">
        <v>85</v>
      </c>
      <c r="AY274" s="14" t="s">
        <v>189</v>
      </c>
      <c r="BE274" s="158">
        <f t="shared" si="94"/>
        <v>0</v>
      </c>
      <c r="BF274" s="158">
        <f t="shared" si="95"/>
        <v>0</v>
      </c>
      <c r="BG274" s="158">
        <f t="shared" si="96"/>
        <v>0</v>
      </c>
      <c r="BH274" s="158">
        <f t="shared" si="97"/>
        <v>0</v>
      </c>
      <c r="BI274" s="158">
        <f t="shared" si="98"/>
        <v>0</v>
      </c>
      <c r="BJ274" s="14" t="s">
        <v>85</v>
      </c>
      <c r="BK274" s="158">
        <f t="shared" si="99"/>
        <v>0</v>
      </c>
      <c r="BL274" s="14" t="s">
        <v>254</v>
      </c>
      <c r="BM274" s="157" t="s">
        <v>778</v>
      </c>
    </row>
    <row r="275" spans="2:65" s="1" customFormat="1" ht="24" customHeight="1">
      <c r="B275" s="145"/>
      <c r="C275" s="146" t="s">
        <v>779</v>
      </c>
      <c r="D275" s="146" t="s">
        <v>191</v>
      </c>
      <c r="E275" s="147" t="s">
        <v>780</v>
      </c>
      <c r="F275" s="148" t="s">
        <v>781</v>
      </c>
      <c r="G275" s="149" t="s">
        <v>258</v>
      </c>
      <c r="H275" s="150">
        <v>63</v>
      </c>
      <c r="I275" s="151"/>
      <c r="J275" s="152">
        <f t="shared" si="90"/>
        <v>0</v>
      </c>
      <c r="K275" s="148" t="s">
        <v>195</v>
      </c>
      <c r="L275" s="29"/>
      <c r="M275" s="153" t="s">
        <v>3</v>
      </c>
      <c r="N275" s="154" t="s">
        <v>44</v>
      </c>
      <c r="O275" s="49"/>
      <c r="P275" s="155">
        <f t="shared" si="91"/>
        <v>0</v>
      </c>
      <c r="Q275" s="155">
        <v>5.9999999999999995E-4</v>
      </c>
      <c r="R275" s="155">
        <f t="shared" si="92"/>
        <v>3.7799999999999993E-2</v>
      </c>
      <c r="S275" s="155">
        <v>0</v>
      </c>
      <c r="T275" s="156">
        <f t="shared" si="93"/>
        <v>0</v>
      </c>
      <c r="AR275" s="157" t="s">
        <v>254</v>
      </c>
      <c r="AT275" s="157" t="s">
        <v>191</v>
      </c>
      <c r="AU275" s="157" t="s">
        <v>85</v>
      </c>
      <c r="AY275" s="14" t="s">
        <v>189</v>
      </c>
      <c r="BE275" s="158">
        <f t="shared" si="94"/>
        <v>0</v>
      </c>
      <c r="BF275" s="158">
        <f t="shared" si="95"/>
        <v>0</v>
      </c>
      <c r="BG275" s="158">
        <f t="shared" si="96"/>
        <v>0</v>
      </c>
      <c r="BH275" s="158">
        <f t="shared" si="97"/>
        <v>0</v>
      </c>
      <c r="BI275" s="158">
        <f t="shared" si="98"/>
        <v>0</v>
      </c>
      <c r="BJ275" s="14" t="s">
        <v>85</v>
      </c>
      <c r="BK275" s="158">
        <f t="shared" si="99"/>
        <v>0</v>
      </c>
      <c r="BL275" s="14" t="s">
        <v>254</v>
      </c>
      <c r="BM275" s="157" t="s">
        <v>782</v>
      </c>
    </row>
    <row r="276" spans="2:65" s="1" customFormat="1" ht="24" customHeight="1">
      <c r="B276" s="145"/>
      <c r="C276" s="146" t="s">
        <v>783</v>
      </c>
      <c r="D276" s="146" t="s">
        <v>191</v>
      </c>
      <c r="E276" s="147" t="s">
        <v>784</v>
      </c>
      <c r="F276" s="148" t="s">
        <v>785</v>
      </c>
      <c r="G276" s="149" t="s">
        <v>258</v>
      </c>
      <c r="H276" s="150">
        <v>31.5</v>
      </c>
      <c r="I276" s="151"/>
      <c r="J276" s="152">
        <f t="shared" si="90"/>
        <v>0</v>
      </c>
      <c r="K276" s="148" t="s">
        <v>195</v>
      </c>
      <c r="L276" s="29"/>
      <c r="M276" s="153" t="s">
        <v>3</v>
      </c>
      <c r="N276" s="154" t="s">
        <v>44</v>
      </c>
      <c r="O276" s="49"/>
      <c r="P276" s="155">
        <f t="shared" si="91"/>
        <v>0</v>
      </c>
      <c r="Q276" s="155">
        <v>5.9999999999999995E-4</v>
      </c>
      <c r="R276" s="155">
        <f t="shared" si="92"/>
        <v>1.8899999999999997E-2</v>
      </c>
      <c r="S276" s="155">
        <v>0</v>
      </c>
      <c r="T276" s="156">
        <f t="shared" si="93"/>
        <v>0</v>
      </c>
      <c r="AR276" s="157" t="s">
        <v>254</v>
      </c>
      <c r="AT276" s="157" t="s">
        <v>191</v>
      </c>
      <c r="AU276" s="157" t="s">
        <v>85</v>
      </c>
      <c r="AY276" s="14" t="s">
        <v>189</v>
      </c>
      <c r="BE276" s="158">
        <f t="shared" si="94"/>
        <v>0</v>
      </c>
      <c r="BF276" s="158">
        <f t="shared" si="95"/>
        <v>0</v>
      </c>
      <c r="BG276" s="158">
        <f t="shared" si="96"/>
        <v>0</v>
      </c>
      <c r="BH276" s="158">
        <f t="shared" si="97"/>
        <v>0</v>
      </c>
      <c r="BI276" s="158">
        <f t="shared" si="98"/>
        <v>0</v>
      </c>
      <c r="BJ276" s="14" t="s">
        <v>85</v>
      </c>
      <c r="BK276" s="158">
        <f t="shared" si="99"/>
        <v>0</v>
      </c>
      <c r="BL276" s="14" t="s">
        <v>254</v>
      </c>
      <c r="BM276" s="157" t="s">
        <v>786</v>
      </c>
    </row>
    <row r="277" spans="2:65" s="1" customFormat="1" ht="16.5" customHeight="1">
      <c r="B277" s="145"/>
      <c r="C277" s="146" t="s">
        <v>787</v>
      </c>
      <c r="D277" s="146" t="s">
        <v>191</v>
      </c>
      <c r="E277" s="147" t="s">
        <v>788</v>
      </c>
      <c r="F277" s="148" t="s">
        <v>789</v>
      </c>
      <c r="G277" s="149" t="s">
        <v>258</v>
      </c>
      <c r="H277" s="150">
        <v>34.200000000000003</v>
      </c>
      <c r="I277" s="151"/>
      <c r="J277" s="152">
        <f t="shared" si="90"/>
        <v>0</v>
      </c>
      <c r="K277" s="148" t="s">
        <v>195</v>
      </c>
      <c r="L277" s="29"/>
      <c r="M277" s="153" t="s">
        <v>3</v>
      </c>
      <c r="N277" s="154" t="s">
        <v>44</v>
      </c>
      <c r="O277" s="49"/>
      <c r="P277" s="155">
        <f t="shared" si="91"/>
        <v>0</v>
      </c>
      <c r="Q277" s="155">
        <v>8.9999999999999998E-4</v>
      </c>
      <c r="R277" s="155">
        <f t="shared" si="92"/>
        <v>3.0780000000000002E-2</v>
      </c>
      <c r="S277" s="155">
        <v>0</v>
      </c>
      <c r="T277" s="156">
        <f t="shared" si="93"/>
        <v>0</v>
      </c>
      <c r="AR277" s="157" t="s">
        <v>254</v>
      </c>
      <c r="AT277" s="157" t="s">
        <v>191</v>
      </c>
      <c r="AU277" s="157" t="s">
        <v>85</v>
      </c>
      <c r="AY277" s="14" t="s">
        <v>189</v>
      </c>
      <c r="BE277" s="158">
        <f t="shared" si="94"/>
        <v>0</v>
      </c>
      <c r="BF277" s="158">
        <f t="shared" si="95"/>
        <v>0</v>
      </c>
      <c r="BG277" s="158">
        <f t="shared" si="96"/>
        <v>0</v>
      </c>
      <c r="BH277" s="158">
        <f t="shared" si="97"/>
        <v>0</v>
      </c>
      <c r="BI277" s="158">
        <f t="shared" si="98"/>
        <v>0</v>
      </c>
      <c r="BJ277" s="14" t="s">
        <v>85</v>
      </c>
      <c r="BK277" s="158">
        <f t="shared" si="99"/>
        <v>0</v>
      </c>
      <c r="BL277" s="14" t="s">
        <v>254</v>
      </c>
      <c r="BM277" s="157" t="s">
        <v>790</v>
      </c>
    </row>
    <row r="278" spans="2:65" s="1" customFormat="1" ht="16.5" customHeight="1">
      <c r="B278" s="145"/>
      <c r="C278" s="146" t="s">
        <v>791</v>
      </c>
      <c r="D278" s="146" t="s">
        <v>191</v>
      </c>
      <c r="E278" s="147" t="s">
        <v>792</v>
      </c>
      <c r="F278" s="148" t="s">
        <v>793</v>
      </c>
      <c r="G278" s="149" t="s">
        <v>233</v>
      </c>
      <c r="H278" s="150">
        <v>282.77499999999998</v>
      </c>
      <c r="I278" s="151"/>
      <c r="J278" s="152">
        <f t="shared" si="90"/>
        <v>0</v>
      </c>
      <c r="K278" s="148" t="s">
        <v>195</v>
      </c>
      <c r="L278" s="29"/>
      <c r="M278" s="153" t="s">
        <v>3</v>
      </c>
      <c r="N278" s="154" t="s">
        <v>44</v>
      </c>
      <c r="O278" s="49"/>
      <c r="P278" s="155">
        <f t="shared" si="91"/>
        <v>0</v>
      </c>
      <c r="Q278" s="155">
        <v>0</v>
      </c>
      <c r="R278" s="155">
        <f t="shared" si="92"/>
        <v>0</v>
      </c>
      <c r="S278" s="155">
        <v>0</v>
      </c>
      <c r="T278" s="156">
        <f t="shared" si="93"/>
        <v>0</v>
      </c>
      <c r="AR278" s="157" t="s">
        <v>254</v>
      </c>
      <c r="AT278" s="157" t="s">
        <v>191</v>
      </c>
      <c r="AU278" s="157" t="s">
        <v>85</v>
      </c>
      <c r="AY278" s="14" t="s">
        <v>189</v>
      </c>
      <c r="BE278" s="158">
        <f t="shared" si="94"/>
        <v>0</v>
      </c>
      <c r="BF278" s="158">
        <f t="shared" si="95"/>
        <v>0</v>
      </c>
      <c r="BG278" s="158">
        <f t="shared" si="96"/>
        <v>0</v>
      </c>
      <c r="BH278" s="158">
        <f t="shared" si="97"/>
        <v>0</v>
      </c>
      <c r="BI278" s="158">
        <f t="shared" si="98"/>
        <v>0</v>
      </c>
      <c r="BJ278" s="14" t="s">
        <v>85</v>
      </c>
      <c r="BK278" s="158">
        <f t="shared" si="99"/>
        <v>0</v>
      </c>
      <c r="BL278" s="14" t="s">
        <v>254</v>
      </c>
      <c r="BM278" s="157" t="s">
        <v>794</v>
      </c>
    </row>
    <row r="279" spans="2:65" s="1" customFormat="1" ht="16.5" customHeight="1">
      <c r="B279" s="145"/>
      <c r="C279" s="159" t="s">
        <v>795</v>
      </c>
      <c r="D279" s="159" t="s">
        <v>255</v>
      </c>
      <c r="E279" s="160" t="s">
        <v>796</v>
      </c>
      <c r="F279" s="161" t="s">
        <v>797</v>
      </c>
      <c r="G279" s="162" t="s">
        <v>233</v>
      </c>
      <c r="H279" s="163">
        <v>325.19099999999997</v>
      </c>
      <c r="I279" s="164"/>
      <c r="J279" s="165">
        <f t="shared" si="90"/>
        <v>0</v>
      </c>
      <c r="K279" s="161" t="s">
        <v>195</v>
      </c>
      <c r="L279" s="166"/>
      <c r="M279" s="167" t="s">
        <v>3</v>
      </c>
      <c r="N279" s="168" t="s">
        <v>44</v>
      </c>
      <c r="O279" s="49"/>
      <c r="P279" s="155">
        <f t="shared" si="91"/>
        <v>0</v>
      </c>
      <c r="Q279" s="155">
        <v>2.9999999999999997E-4</v>
      </c>
      <c r="R279" s="155">
        <f t="shared" si="92"/>
        <v>9.7557299999999986E-2</v>
      </c>
      <c r="S279" s="155">
        <v>0</v>
      </c>
      <c r="T279" s="156">
        <f t="shared" si="93"/>
        <v>0</v>
      </c>
      <c r="AR279" s="157" t="s">
        <v>321</v>
      </c>
      <c r="AT279" s="157" t="s">
        <v>255</v>
      </c>
      <c r="AU279" s="157" t="s">
        <v>85</v>
      </c>
      <c r="AY279" s="14" t="s">
        <v>189</v>
      </c>
      <c r="BE279" s="158">
        <f t="shared" si="94"/>
        <v>0</v>
      </c>
      <c r="BF279" s="158">
        <f t="shared" si="95"/>
        <v>0</v>
      </c>
      <c r="BG279" s="158">
        <f t="shared" si="96"/>
        <v>0</v>
      </c>
      <c r="BH279" s="158">
        <f t="shared" si="97"/>
        <v>0</v>
      </c>
      <c r="BI279" s="158">
        <f t="shared" si="98"/>
        <v>0</v>
      </c>
      <c r="BJ279" s="14" t="s">
        <v>85</v>
      </c>
      <c r="BK279" s="158">
        <f t="shared" si="99"/>
        <v>0</v>
      </c>
      <c r="BL279" s="14" t="s">
        <v>254</v>
      </c>
      <c r="BM279" s="157" t="s">
        <v>798</v>
      </c>
    </row>
    <row r="280" spans="2:65" s="1" customFormat="1" ht="16.5" customHeight="1">
      <c r="B280" s="145"/>
      <c r="C280" s="146" t="s">
        <v>799</v>
      </c>
      <c r="D280" s="146" t="s">
        <v>191</v>
      </c>
      <c r="E280" s="147" t="s">
        <v>800</v>
      </c>
      <c r="F280" s="148" t="s">
        <v>801</v>
      </c>
      <c r="G280" s="149" t="s">
        <v>307</v>
      </c>
      <c r="H280" s="150">
        <v>1343</v>
      </c>
      <c r="I280" s="151"/>
      <c r="J280" s="152">
        <f t="shared" si="90"/>
        <v>0</v>
      </c>
      <c r="K280" s="148" t="s">
        <v>195</v>
      </c>
      <c r="L280" s="29"/>
      <c r="M280" s="153" t="s">
        <v>3</v>
      </c>
      <c r="N280" s="154" t="s">
        <v>44</v>
      </c>
      <c r="O280" s="49"/>
      <c r="P280" s="155">
        <f t="shared" si="91"/>
        <v>0</v>
      </c>
      <c r="Q280" s="155">
        <v>0</v>
      </c>
      <c r="R280" s="155">
        <f t="shared" si="92"/>
        <v>0</v>
      </c>
      <c r="S280" s="155">
        <v>0</v>
      </c>
      <c r="T280" s="156">
        <f t="shared" si="93"/>
        <v>0</v>
      </c>
      <c r="AR280" s="157" t="s">
        <v>254</v>
      </c>
      <c r="AT280" s="157" t="s">
        <v>191</v>
      </c>
      <c r="AU280" s="157" t="s">
        <v>85</v>
      </c>
      <c r="AY280" s="14" t="s">
        <v>189</v>
      </c>
      <c r="BE280" s="158">
        <f t="shared" si="94"/>
        <v>0</v>
      </c>
      <c r="BF280" s="158">
        <f t="shared" si="95"/>
        <v>0</v>
      </c>
      <c r="BG280" s="158">
        <f t="shared" si="96"/>
        <v>0</v>
      </c>
      <c r="BH280" s="158">
        <f t="shared" si="97"/>
        <v>0</v>
      </c>
      <c r="BI280" s="158">
        <f t="shared" si="98"/>
        <v>0</v>
      </c>
      <c r="BJ280" s="14" t="s">
        <v>85</v>
      </c>
      <c r="BK280" s="158">
        <f t="shared" si="99"/>
        <v>0</v>
      </c>
      <c r="BL280" s="14" t="s">
        <v>254</v>
      </c>
      <c r="BM280" s="157" t="s">
        <v>802</v>
      </c>
    </row>
    <row r="281" spans="2:65" s="1" customFormat="1" ht="16.5" customHeight="1">
      <c r="B281" s="145"/>
      <c r="C281" s="159" t="s">
        <v>803</v>
      </c>
      <c r="D281" s="159" t="s">
        <v>255</v>
      </c>
      <c r="E281" s="160" t="s">
        <v>804</v>
      </c>
      <c r="F281" s="161" t="s">
        <v>805</v>
      </c>
      <c r="G281" s="162" t="s">
        <v>681</v>
      </c>
      <c r="H281" s="163">
        <v>1343</v>
      </c>
      <c r="I281" s="164"/>
      <c r="J281" s="165">
        <f t="shared" si="90"/>
        <v>0</v>
      </c>
      <c r="K281" s="161" t="s">
        <v>628</v>
      </c>
      <c r="L281" s="166"/>
      <c r="M281" s="167" t="s">
        <v>3</v>
      </c>
      <c r="N281" s="168" t="s">
        <v>44</v>
      </c>
      <c r="O281" s="49"/>
      <c r="P281" s="155">
        <f t="shared" si="91"/>
        <v>0</v>
      </c>
      <c r="Q281" s="155">
        <v>0</v>
      </c>
      <c r="R281" s="155">
        <f t="shared" si="92"/>
        <v>0</v>
      </c>
      <c r="S281" s="155">
        <v>0</v>
      </c>
      <c r="T281" s="156">
        <f t="shared" si="93"/>
        <v>0</v>
      </c>
      <c r="AR281" s="157" t="s">
        <v>321</v>
      </c>
      <c r="AT281" s="157" t="s">
        <v>255</v>
      </c>
      <c r="AU281" s="157" t="s">
        <v>85</v>
      </c>
      <c r="AY281" s="14" t="s">
        <v>189</v>
      </c>
      <c r="BE281" s="158">
        <f t="shared" si="94"/>
        <v>0</v>
      </c>
      <c r="BF281" s="158">
        <f t="shared" si="95"/>
        <v>0</v>
      </c>
      <c r="BG281" s="158">
        <f t="shared" si="96"/>
        <v>0</v>
      </c>
      <c r="BH281" s="158">
        <f t="shared" si="97"/>
        <v>0</v>
      </c>
      <c r="BI281" s="158">
        <f t="shared" si="98"/>
        <v>0</v>
      </c>
      <c r="BJ281" s="14" t="s">
        <v>85</v>
      </c>
      <c r="BK281" s="158">
        <f t="shared" si="99"/>
        <v>0</v>
      </c>
      <c r="BL281" s="14" t="s">
        <v>254</v>
      </c>
      <c r="BM281" s="157" t="s">
        <v>806</v>
      </c>
    </row>
    <row r="282" spans="2:65" s="1" customFormat="1" ht="24" customHeight="1">
      <c r="B282" s="145"/>
      <c r="C282" s="146" t="s">
        <v>807</v>
      </c>
      <c r="D282" s="146" t="s">
        <v>191</v>
      </c>
      <c r="E282" s="147" t="s">
        <v>808</v>
      </c>
      <c r="F282" s="148" t="s">
        <v>809</v>
      </c>
      <c r="G282" s="149" t="s">
        <v>739</v>
      </c>
      <c r="H282" s="169"/>
      <c r="I282" s="151"/>
      <c r="J282" s="152">
        <f t="shared" si="90"/>
        <v>0</v>
      </c>
      <c r="K282" s="148" t="s">
        <v>195</v>
      </c>
      <c r="L282" s="29"/>
      <c r="M282" s="153" t="s">
        <v>3</v>
      </c>
      <c r="N282" s="154" t="s">
        <v>44</v>
      </c>
      <c r="O282" s="49"/>
      <c r="P282" s="155">
        <f t="shared" si="91"/>
        <v>0</v>
      </c>
      <c r="Q282" s="155">
        <v>0</v>
      </c>
      <c r="R282" s="155">
        <f t="shared" si="92"/>
        <v>0</v>
      </c>
      <c r="S282" s="155">
        <v>0</v>
      </c>
      <c r="T282" s="156">
        <f t="shared" si="93"/>
        <v>0</v>
      </c>
      <c r="AR282" s="157" t="s">
        <v>254</v>
      </c>
      <c r="AT282" s="157" t="s">
        <v>191</v>
      </c>
      <c r="AU282" s="157" t="s">
        <v>85</v>
      </c>
      <c r="AY282" s="14" t="s">
        <v>189</v>
      </c>
      <c r="BE282" s="158">
        <f t="shared" si="94"/>
        <v>0</v>
      </c>
      <c r="BF282" s="158">
        <f t="shared" si="95"/>
        <v>0</v>
      </c>
      <c r="BG282" s="158">
        <f t="shared" si="96"/>
        <v>0</v>
      </c>
      <c r="BH282" s="158">
        <f t="shared" si="97"/>
        <v>0</v>
      </c>
      <c r="BI282" s="158">
        <f t="shared" si="98"/>
        <v>0</v>
      </c>
      <c r="BJ282" s="14" t="s">
        <v>85</v>
      </c>
      <c r="BK282" s="158">
        <f t="shared" si="99"/>
        <v>0</v>
      </c>
      <c r="BL282" s="14" t="s">
        <v>254</v>
      </c>
      <c r="BM282" s="157" t="s">
        <v>810</v>
      </c>
    </row>
    <row r="283" spans="2:65" s="11" customFormat="1" ht="22.9" customHeight="1">
      <c r="B283" s="132"/>
      <c r="D283" s="133" t="s">
        <v>71</v>
      </c>
      <c r="E283" s="143" t="s">
        <v>811</v>
      </c>
      <c r="F283" s="143" t="s">
        <v>812</v>
      </c>
      <c r="I283" s="135"/>
      <c r="J283" s="144">
        <f>BK283</f>
        <v>0</v>
      </c>
      <c r="L283" s="132"/>
      <c r="M283" s="137"/>
      <c r="N283" s="138"/>
      <c r="O283" s="138"/>
      <c r="P283" s="139">
        <f>SUM(P284:P292)</f>
        <v>0</v>
      </c>
      <c r="Q283" s="138"/>
      <c r="R283" s="139">
        <f>SUM(R284:R292)</f>
        <v>1.9938269199999998</v>
      </c>
      <c r="S283" s="138"/>
      <c r="T283" s="140">
        <f>SUM(T284:T292)</f>
        <v>0</v>
      </c>
      <c r="AR283" s="133" t="s">
        <v>85</v>
      </c>
      <c r="AT283" s="141" t="s">
        <v>71</v>
      </c>
      <c r="AU283" s="141" t="s">
        <v>79</v>
      </c>
      <c r="AY283" s="133" t="s">
        <v>189</v>
      </c>
      <c r="BK283" s="142">
        <f>SUM(BK284:BK292)</f>
        <v>0</v>
      </c>
    </row>
    <row r="284" spans="2:65" s="1" customFormat="1" ht="24" customHeight="1">
      <c r="B284" s="145"/>
      <c r="C284" s="146" t="s">
        <v>813</v>
      </c>
      <c r="D284" s="146" t="s">
        <v>191</v>
      </c>
      <c r="E284" s="147" t="s">
        <v>814</v>
      </c>
      <c r="F284" s="148" t="s">
        <v>815</v>
      </c>
      <c r="G284" s="149" t="s">
        <v>233</v>
      </c>
      <c r="H284" s="150">
        <v>235.43</v>
      </c>
      <c r="I284" s="151"/>
      <c r="J284" s="152">
        <f t="shared" ref="J284:J292" si="100">ROUND(I284*H284,2)</f>
        <v>0</v>
      </c>
      <c r="K284" s="148" t="s">
        <v>195</v>
      </c>
      <c r="L284" s="29"/>
      <c r="M284" s="153" t="s">
        <v>3</v>
      </c>
      <c r="N284" s="154" t="s">
        <v>44</v>
      </c>
      <c r="O284" s="49"/>
      <c r="P284" s="155">
        <f t="shared" ref="P284:P292" si="101">O284*H284</f>
        <v>0</v>
      </c>
      <c r="Q284" s="155">
        <v>0</v>
      </c>
      <c r="R284" s="155">
        <f t="shared" ref="R284:R292" si="102">Q284*H284</f>
        <v>0</v>
      </c>
      <c r="S284" s="155">
        <v>0</v>
      </c>
      <c r="T284" s="156">
        <f t="shared" ref="T284:T292" si="103">S284*H284</f>
        <v>0</v>
      </c>
      <c r="AR284" s="157" t="s">
        <v>254</v>
      </c>
      <c r="AT284" s="157" t="s">
        <v>191</v>
      </c>
      <c r="AU284" s="157" t="s">
        <v>85</v>
      </c>
      <c r="AY284" s="14" t="s">
        <v>189</v>
      </c>
      <c r="BE284" s="158">
        <f t="shared" ref="BE284:BE292" si="104">IF(N284="základní",J284,0)</f>
        <v>0</v>
      </c>
      <c r="BF284" s="158">
        <f t="shared" ref="BF284:BF292" si="105">IF(N284="snížená",J284,0)</f>
        <v>0</v>
      </c>
      <c r="BG284" s="158">
        <f t="shared" ref="BG284:BG292" si="106">IF(N284="zákl. přenesená",J284,0)</f>
        <v>0</v>
      </c>
      <c r="BH284" s="158">
        <f t="shared" ref="BH284:BH292" si="107">IF(N284="sníž. přenesená",J284,0)</f>
        <v>0</v>
      </c>
      <c r="BI284" s="158">
        <f t="shared" ref="BI284:BI292" si="108">IF(N284="nulová",J284,0)</f>
        <v>0</v>
      </c>
      <c r="BJ284" s="14" t="s">
        <v>85</v>
      </c>
      <c r="BK284" s="158">
        <f t="shared" ref="BK284:BK292" si="109">ROUND(I284*H284,2)</f>
        <v>0</v>
      </c>
      <c r="BL284" s="14" t="s">
        <v>254</v>
      </c>
      <c r="BM284" s="157" t="s">
        <v>816</v>
      </c>
    </row>
    <row r="285" spans="2:65" s="1" customFormat="1" ht="16.5" customHeight="1">
      <c r="B285" s="145"/>
      <c r="C285" s="159" t="s">
        <v>817</v>
      </c>
      <c r="D285" s="159" t="s">
        <v>255</v>
      </c>
      <c r="E285" s="160" t="s">
        <v>818</v>
      </c>
      <c r="F285" s="161" t="s">
        <v>819</v>
      </c>
      <c r="G285" s="162" t="s">
        <v>233</v>
      </c>
      <c r="H285" s="163">
        <v>247.202</v>
      </c>
      <c r="I285" s="164"/>
      <c r="J285" s="165">
        <f t="shared" si="100"/>
        <v>0</v>
      </c>
      <c r="K285" s="161" t="s">
        <v>195</v>
      </c>
      <c r="L285" s="166"/>
      <c r="M285" s="167" t="s">
        <v>3</v>
      </c>
      <c r="N285" s="168" t="s">
        <v>44</v>
      </c>
      <c r="O285" s="49"/>
      <c r="P285" s="155">
        <f t="shared" si="101"/>
        <v>0</v>
      </c>
      <c r="Q285" s="155">
        <v>4.6000000000000001E-4</v>
      </c>
      <c r="R285" s="155">
        <f t="shared" si="102"/>
        <v>0.11371292000000001</v>
      </c>
      <c r="S285" s="155">
        <v>0</v>
      </c>
      <c r="T285" s="156">
        <f t="shared" si="103"/>
        <v>0</v>
      </c>
      <c r="AR285" s="157" t="s">
        <v>321</v>
      </c>
      <c r="AT285" s="157" t="s">
        <v>255</v>
      </c>
      <c r="AU285" s="157" t="s">
        <v>85</v>
      </c>
      <c r="AY285" s="14" t="s">
        <v>189</v>
      </c>
      <c r="BE285" s="158">
        <f t="shared" si="104"/>
        <v>0</v>
      </c>
      <c r="BF285" s="158">
        <f t="shared" si="105"/>
        <v>0</v>
      </c>
      <c r="BG285" s="158">
        <f t="shared" si="106"/>
        <v>0</v>
      </c>
      <c r="BH285" s="158">
        <f t="shared" si="107"/>
        <v>0</v>
      </c>
      <c r="BI285" s="158">
        <f t="shared" si="108"/>
        <v>0</v>
      </c>
      <c r="BJ285" s="14" t="s">
        <v>85</v>
      </c>
      <c r="BK285" s="158">
        <f t="shared" si="109"/>
        <v>0</v>
      </c>
      <c r="BL285" s="14" t="s">
        <v>254</v>
      </c>
      <c r="BM285" s="157" t="s">
        <v>820</v>
      </c>
    </row>
    <row r="286" spans="2:65" s="1" customFormat="1" ht="24" customHeight="1">
      <c r="B286" s="145"/>
      <c r="C286" s="146" t="s">
        <v>821</v>
      </c>
      <c r="D286" s="146" t="s">
        <v>191</v>
      </c>
      <c r="E286" s="147" t="s">
        <v>822</v>
      </c>
      <c r="F286" s="148" t="s">
        <v>823</v>
      </c>
      <c r="G286" s="149" t="s">
        <v>233</v>
      </c>
      <c r="H286" s="150">
        <v>221.2</v>
      </c>
      <c r="I286" s="151"/>
      <c r="J286" s="152">
        <f t="shared" si="100"/>
        <v>0</v>
      </c>
      <c r="K286" s="148" t="s">
        <v>195</v>
      </c>
      <c r="L286" s="29"/>
      <c r="M286" s="153" t="s">
        <v>3</v>
      </c>
      <c r="N286" s="154" t="s">
        <v>44</v>
      </c>
      <c r="O286" s="49"/>
      <c r="P286" s="155">
        <f t="shared" si="101"/>
        <v>0</v>
      </c>
      <c r="Q286" s="155">
        <v>0</v>
      </c>
      <c r="R286" s="155">
        <f t="shared" si="102"/>
        <v>0</v>
      </c>
      <c r="S286" s="155">
        <v>0</v>
      </c>
      <c r="T286" s="156">
        <f t="shared" si="103"/>
        <v>0</v>
      </c>
      <c r="AR286" s="157" t="s">
        <v>254</v>
      </c>
      <c r="AT286" s="157" t="s">
        <v>191</v>
      </c>
      <c r="AU286" s="157" t="s">
        <v>85</v>
      </c>
      <c r="AY286" s="14" t="s">
        <v>189</v>
      </c>
      <c r="BE286" s="158">
        <f t="shared" si="104"/>
        <v>0</v>
      </c>
      <c r="BF286" s="158">
        <f t="shared" si="105"/>
        <v>0</v>
      </c>
      <c r="BG286" s="158">
        <f t="shared" si="106"/>
        <v>0</v>
      </c>
      <c r="BH286" s="158">
        <f t="shared" si="107"/>
        <v>0</v>
      </c>
      <c r="BI286" s="158">
        <f t="shared" si="108"/>
        <v>0</v>
      </c>
      <c r="BJ286" s="14" t="s">
        <v>85</v>
      </c>
      <c r="BK286" s="158">
        <f t="shared" si="109"/>
        <v>0</v>
      </c>
      <c r="BL286" s="14" t="s">
        <v>254</v>
      </c>
      <c r="BM286" s="157" t="s">
        <v>824</v>
      </c>
    </row>
    <row r="287" spans="2:65" s="1" customFormat="1" ht="16.5" customHeight="1">
      <c r="B287" s="145"/>
      <c r="C287" s="159" t="s">
        <v>825</v>
      </c>
      <c r="D287" s="159" t="s">
        <v>255</v>
      </c>
      <c r="E287" s="160" t="s">
        <v>826</v>
      </c>
      <c r="F287" s="161" t="s">
        <v>827</v>
      </c>
      <c r="G287" s="162" t="s">
        <v>233</v>
      </c>
      <c r="H287" s="163">
        <v>464.52</v>
      </c>
      <c r="I287" s="164"/>
      <c r="J287" s="165">
        <f t="shared" si="100"/>
        <v>0</v>
      </c>
      <c r="K287" s="161" t="s">
        <v>628</v>
      </c>
      <c r="L287" s="166"/>
      <c r="M287" s="167" t="s">
        <v>3</v>
      </c>
      <c r="N287" s="168" t="s">
        <v>44</v>
      </c>
      <c r="O287" s="49"/>
      <c r="P287" s="155">
        <f t="shared" si="101"/>
        <v>0</v>
      </c>
      <c r="Q287" s="155">
        <v>1.1999999999999999E-3</v>
      </c>
      <c r="R287" s="155">
        <f t="shared" si="102"/>
        <v>0.55742399999999992</v>
      </c>
      <c r="S287" s="155">
        <v>0</v>
      </c>
      <c r="T287" s="156">
        <f t="shared" si="103"/>
        <v>0</v>
      </c>
      <c r="AR287" s="157" t="s">
        <v>321</v>
      </c>
      <c r="AT287" s="157" t="s">
        <v>255</v>
      </c>
      <c r="AU287" s="157" t="s">
        <v>85</v>
      </c>
      <c r="AY287" s="14" t="s">
        <v>189</v>
      </c>
      <c r="BE287" s="158">
        <f t="shared" si="104"/>
        <v>0</v>
      </c>
      <c r="BF287" s="158">
        <f t="shared" si="105"/>
        <v>0</v>
      </c>
      <c r="BG287" s="158">
        <f t="shared" si="106"/>
        <v>0</v>
      </c>
      <c r="BH287" s="158">
        <f t="shared" si="107"/>
        <v>0</v>
      </c>
      <c r="BI287" s="158">
        <f t="shared" si="108"/>
        <v>0</v>
      </c>
      <c r="BJ287" s="14" t="s">
        <v>85</v>
      </c>
      <c r="BK287" s="158">
        <f t="shared" si="109"/>
        <v>0</v>
      </c>
      <c r="BL287" s="14" t="s">
        <v>254</v>
      </c>
      <c r="BM287" s="157" t="s">
        <v>828</v>
      </c>
    </row>
    <row r="288" spans="2:65" s="1" customFormat="1" ht="24" customHeight="1">
      <c r="B288" s="145"/>
      <c r="C288" s="146" t="s">
        <v>829</v>
      </c>
      <c r="D288" s="146" t="s">
        <v>191</v>
      </c>
      <c r="E288" s="147" t="s">
        <v>830</v>
      </c>
      <c r="F288" s="148" t="s">
        <v>831</v>
      </c>
      <c r="G288" s="149" t="s">
        <v>233</v>
      </c>
      <c r="H288" s="150">
        <v>535.5</v>
      </c>
      <c r="I288" s="151"/>
      <c r="J288" s="152">
        <f t="shared" si="100"/>
        <v>0</v>
      </c>
      <c r="K288" s="148" t="s">
        <v>195</v>
      </c>
      <c r="L288" s="29"/>
      <c r="M288" s="153" t="s">
        <v>3</v>
      </c>
      <c r="N288" s="154" t="s">
        <v>44</v>
      </c>
      <c r="O288" s="49"/>
      <c r="P288" s="155">
        <f t="shared" si="101"/>
        <v>0</v>
      </c>
      <c r="Q288" s="155">
        <v>0</v>
      </c>
      <c r="R288" s="155">
        <f t="shared" si="102"/>
        <v>0</v>
      </c>
      <c r="S288" s="155">
        <v>0</v>
      </c>
      <c r="T288" s="156">
        <f t="shared" si="103"/>
        <v>0</v>
      </c>
      <c r="AR288" s="157" t="s">
        <v>254</v>
      </c>
      <c r="AT288" s="157" t="s">
        <v>191</v>
      </c>
      <c r="AU288" s="157" t="s">
        <v>85</v>
      </c>
      <c r="AY288" s="14" t="s">
        <v>189</v>
      </c>
      <c r="BE288" s="158">
        <f t="shared" si="104"/>
        <v>0</v>
      </c>
      <c r="BF288" s="158">
        <f t="shared" si="105"/>
        <v>0</v>
      </c>
      <c r="BG288" s="158">
        <f t="shared" si="106"/>
        <v>0</v>
      </c>
      <c r="BH288" s="158">
        <f t="shared" si="107"/>
        <v>0</v>
      </c>
      <c r="BI288" s="158">
        <f t="shared" si="108"/>
        <v>0</v>
      </c>
      <c r="BJ288" s="14" t="s">
        <v>85</v>
      </c>
      <c r="BK288" s="158">
        <f t="shared" si="109"/>
        <v>0</v>
      </c>
      <c r="BL288" s="14" t="s">
        <v>254</v>
      </c>
      <c r="BM288" s="157" t="s">
        <v>832</v>
      </c>
    </row>
    <row r="289" spans="2:65" s="1" customFormat="1" ht="16.5" customHeight="1">
      <c r="B289" s="145"/>
      <c r="C289" s="159" t="s">
        <v>833</v>
      </c>
      <c r="D289" s="159" t="s">
        <v>255</v>
      </c>
      <c r="E289" s="160" t="s">
        <v>834</v>
      </c>
      <c r="F289" s="161" t="s">
        <v>835</v>
      </c>
      <c r="G289" s="162" t="s">
        <v>233</v>
      </c>
      <c r="H289" s="163">
        <v>562.27499999999998</v>
      </c>
      <c r="I289" s="164"/>
      <c r="J289" s="165">
        <f t="shared" si="100"/>
        <v>0</v>
      </c>
      <c r="K289" s="161" t="s">
        <v>628</v>
      </c>
      <c r="L289" s="166"/>
      <c r="M289" s="167" t="s">
        <v>3</v>
      </c>
      <c r="N289" s="168" t="s">
        <v>44</v>
      </c>
      <c r="O289" s="49"/>
      <c r="P289" s="155">
        <f t="shared" si="101"/>
        <v>0</v>
      </c>
      <c r="Q289" s="155">
        <v>1.1999999999999999E-3</v>
      </c>
      <c r="R289" s="155">
        <f t="shared" si="102"/>
        <v>0.67472999999999994</v>
      </c>
      <c r="S289" s="155">
        <v>0</v>
      </c>
      <c r="T289" s="156">
        <f t="shared" si="103"/>
        <v>0</v>
      </c>
      <c r="AR289" s="157" t="s">
        <v>321</v>
      </c>
      <c r="AT289" s="157" t="s">
        <v>255</v>
      </c>
      <c r="AU289" s="157" t="s">
        <v>85</v>
      </c>
      <c r="AY289" s="14" t="s">
        <v>189</v>
      </c>
      <c r="BE289" s="158">
        <f t="shared" si="104"/>
        <v>0</v>
      </c>
      <c r="BF289" s="158">
        <f t="shared" si="105"/>
        <v>0</v>
      </c>
      <c r="BG289" s="158">
        <f t="shared" si="106"/>
        <v>0</v>
      </c>
      <c r="BH289" s="158">
        <f t="shared" si="107"/>
        <v>0</v>
      </c>
      <c r="BI289" s="158">
        <f t="shared" si="108"/>
        <v>0</v>
      </c>
      <c r="BJ289" s="14" t="s">
        <v>85</v>
      </c>
      <c r="BK289" s="158">
        <f t="shared" si="109"/>
        <v>0</v>
      </c>
      <c r="BL289" s="14" t="s">
        <v>254</v>
      </c>
      <c r="BM289" s="157" t="s">
        <v>836</v>
      </c>
    </row>
    <row r="290" spans="2:65" s="1" customFormat="1" ht="16.5" customHeight="1">
      <c r="B290" s="145"/>
      <c r="C290" s="146" t="s">
        <v>837</v>
      </c>
      <c r="D290" s="146" t="s">
        <v>191</v>
      </c>
      <c r="E290" s="147" t="s">
        <v>838</v>
      </c>
      <c r="F290" s="148" t="s">
        <v>839</v>
      </c>
      <c r="G290" s="149" t="s">
        <v>233</v>
      </c>
      <c r="H290" s="150">
        <v>267.75</v>
      </c>
      <c r="I290" s="151"/>
      <c r="J290" s="152">
        <f t="shared" si="100"/>
        <v>0</v>
      </c>
      <c r="K290" s="148" t="s">
        <v>195</v>
      </c>
      <c r="L290" s="29"/>
      <c r="M290" s="153" t="s">
        <v>3</v>
      </c>
      <c r="N290" s="154" t="s">
        <v>44</v>
      </c>
      <c r="O290" s="49"/>
      <c r="P290" s="155">
        <f t="shared" si="101"/>
        <v>0</v>
      </c>
      <c r="Q290" s="155">
        <v>0</v>
      </c>
      <c r="R290" s="155">
        <f t="shared" si="102"/>
        <v>0</v>
      </c>
      <c r="S290" s="155">
        <v>0</v>
      </c>
      <c r="T290" s="156">
        <f t="shared" si="103"/>
        <v>0</v>
      </c>
      <c r="AR290" s="157" t="s">
        <v>254</v>
      </c>
      <c r="AT290" s="157" t="s">
        <v>191</v>
      </c>
      <c r="AU290" s="157" t="s">
        <v>85</v>
      </c>
      <c r="AY290" s="14" t="s">
        <v>189</v>
      </c>
      <c r="BE290" s="158">
        <f t="shared" si="104"/>
        <v>0</v>
      </c>
      <c r="BF290" s="158">
        <f t="shared" si="105"/>
        <v>0</v>
      </c>
      <c r="BG290" s="158">
        <f t="shared" si="106"/>
        <v>0</v>
      </c>
      <c r="BH290" s="158">
        <f t="shared" si="107"/>
        <v>0</v>
      </c>
      <c r="BI290" s="158">
        <f t="shared" si="108"/>
        <v>0</v>
      </c>
      <c r="BJ290" s="14" t="s">
        <v>85</v>
      </c>
      <c r="BK290" s="158">
        <f t="shared" si="109"/>
        <v>0</v>
      </c>
      <c r="BL290" s="14" t="s">
        <v>254</v>
      </c>
      <c r="BM290" s="157" t="s">
        <v>840</v>
      </c>
    </row>
    <row r="291" spans="2:65" s="1" customFormat="1" ht="16.5" customHeight="1">
      <c r="B291" s="145"/>
      <c r="C291" s="159" t="s">
        <v>841</v>
      </c>
      <c r="D291" s="159" t="s">
        <v>255</v>
      </c>
      <c r="E291" s="160" t="s">
        <v>842</v>
      </c>
      <c r="F291" s="161" t="s">
        <v>843</v>
      </c>
      <c r="G291" s="162" t="s">
        <v>194</v>
      </c>
      <c r="H291" s="163">
        <v>32.398000000000003</v>
      </c>
      <c r="I291" s="164"/>
      <c r="J291" s="165">
        <f t="shared" si="100"/>
        <v>0</v>
      </c>
      <c r="K291" s="161" t="s">
        <v>628</v>
      </c>
      <c r="L291" s="166"/>
      <c r="M291" s="167" t="s">
        <v>3</v>
      </c>
      <c r="N291" s="168" t="s">
        <v>44</v>
      </c>
      <c r="O291" s="49"/>
      <c r="P291" s="155">
        <f t="shared" si="101"/>
        <v>0</v>
      </c>
      <c r="Q291" s="155">
        <v>0.02</v>
      </c>
      <c r="R291" s="155">
        <f t="shared" si="102"/>
        <v>0.64796000000000009</v>
      </c>
      <c r="S291" s="155">
        <v>0</v>
      </c>
      <c r="T291" s="156">
        <f t="shared" si="103"/>
        <v>0</v>
      </c>
      <c r="AR291" s="157" t="s">
        <v>321</v>
      </c>
      <c r="AT291" s="157" t="s">
        <v>255</v>
      </c>
      <c r="AU291" s="157" t="s">
        <v>85</v>
      </c>
      <c r="AY291" s="14" t="s">
        <v>189</v>
      </c>
      <c r="BE291" s="158">
        <f t="shared" si="104"/>
        <v>0</v>
      </c>
      <c r="BF291" s="158">
        <f t="shared" si="105"/>
        <v>0</v>
      </c>
      <c r="BG291" s="158">
        <f t="shared" si="106"/>
        <v>0</v>
      </c>
      <c r="BH291" s="158">
        <f t="shared" si="107"/>
        <v>0</v>
      </c>
      <c r="BI291" s="158">
        <f t="shared" si="108"/>
        <v>0</v>
      </c>
      <c r="BJ291" s="14" t="s">
        <v>85</v>
      </c>
      <c r="BK291" s="158">
        <f t="shared" si="109"/>
        <v>0</v>
      </c>
      <c r="BL291" s="14" t="s">
        <v>254</v>
      </c>
      <c r="BM291" s="157" t="s">
        <v>844</v>
      </c>
    </row>
    <row r="292" spans="2:65" s="1" customFormat="1" ht="24" customHeight="1">
      <c r="B292" s="145"/>
      <c r="C292" s="146" t="s">
        <v>845</v>
      </c>
      <c r="D292" s="146" t="s">
        <v>191</v>
      </c>
      <c r="E292" s="147" t="s">
        <v>846</v>
      </c>
      <c r="F292" s="148" t="s">
        <v>847</v>
      </c>
      <c r="G292" s="149" t="s">
        <v>739</v>
      </c>
      <c r="H292" s="169"/>
      <c r="I292" s="151"/>
      <c r="J292" s="152">
        <f t="shared" si="100"/>
        <v>0</v>
      </c>
      <c r="K292" s="148" t="s">
        <v>195</v>
      </c>
      <c r="L292" s="29"/>
      <c r="M292" s="153" t="s">
        <v>3</v>
      </c>
      <c r="N292" s="154" t="s">
        <v>44</v>
      </c>
      <c r="O292" s="49"/>
      <c r="P292" s="155">
        <f t="shared" si="101"/>
        <v>0</v>
      </c>
      <c r="Q292" s="155">
        <v>0</v>
      </c>
      <c r="R292" s="155">
        <f t="shared" si="102"/>
        <v>0</v>
      </c>
      <c r="S292" s="155">
        <v>0</v>
      </c>
      <c r="T292" s="156">
        <f t="shared" si="103"/>
        <v>0</v>
      </c>
      <c r="AR292" s="157" t="s">
        <v>254</v>
      </c>
      <c r="AT292" s="157" t="s">
        <v>191</v>
      </c>
      <c r="AU292" s="157" t="s">
        <v>85</v>
      </c>
      <c r="AY292" s="14" t="s">
        <v>189</v>
      </c>
      <c r="BE292" s="158">
        <f t="shared" si="104"/>
        <v>0</v>
      </c>
      <c r="BF292" s="158">
        <f t="shared" si="105"/>
        <v>0</v>
      </c>
      <c r="BG292" s="158">
        <f t="shared" si="106"/>
        <v>0</v>
      </c>
      <c r="BH292" s="158">
        <f t="shared" si="107"/>
        <v>0</v>
      </c>
      <c r="BI292" s="158">
        <f t="shared" si="108"/>
        <v>0</v>
      </c>
      <c r="BJ292" s="14" t="s">
        <v>85</v>
      </c>
      <c r="BK292" s="158">
        <f t="shared" si="109"/>
        <v>0</v>
      </c>
      <c r="BL292" s="14" t="s">
        <v>254</v>
      </c>
      <c r="BM292" s="157" t="s">
        <v>848</v>
      </c>
    </row>
    <row r="293" spans="2:65" s="11" customFormat="1" ht="22.9" customHeight="1">
      <c r="B293" s="132"/>
      <c r="D293" s="133" t="s">
        <v>71</v>
      </c>
      <c r="E293" s="143" t="s">
        <v>849</v>
      </c>
      <c r="F293" s="143" t="s">
        <v>850</v>
      </c>
      <c r="I293" s="135"/>
      <c r="J293" s="144">
        <f>BK293</f>
        <v>0</v>
      </c>
      <c r="L293" s="132"/>
      <c r="M293" s="137"/>
      <c r="N293" s="138"/>
      <c r="O293" s="138"/>
      <c r="P293" s="139">
        <f>SUM(P294:P295)</f>
        <v>0</v>
      </c>
      <c r="Q293" s="138"/>
      <c r="R293" s="139">
        <f>SUM(R294:R295)</f>
        <v>6.0000000000000001E-3</v>
      </c>
      <c r="S293" s="138"/>
      <c r="T293" s="140">
        <f>SUM(T294:T295)</f>
        <v>0</v>
      </c>
      <c r="AR293" s="133" t="s">
        <v>85</v>
      </c>
      <c r="AT293" s="141" t="s">
        <v>71</v>
      </c>
      <c r="AU293" s="141" t="s">
        <v>79</v>
      </c>
      <c r="AY293" s="133" t="s">
        <v>189</v>
      </c>
      <c r="BK293" s="142">
        <f>SUM(BK294:BK295)</f>
        <v>0</v>
      </c>
    </row>
    <row r="294" spans="2:65" s="1" customFormat="1" ht="16.5" customHeight="1">
      <c r="B294" s="145"/>
      <c r="C294" s="146" t="s">
        <v>851</v>
      </c>
      <c r="D294" s="146" t="s">
        <v>191</v>
      </c>
      <c r="E294" s="147" t="s">
        <v>852</v>
      </c>
      <c r="F294" s="148" t="s">
        <v>853</v>
      </c>
      <c r="G294" s="149" t="s">
        <v>307</v>
      </c>
      <c r="H294" s="150">
        <v>4</v>
      </c>
      <c r="I294" s="151"/>
      <c r="J294" s="152">
        <f>ROUND(I294*H294,2)</f>
        <v>0</v>
      </c>
      <c r="K294" s="148" t="s">
        <v>195</v>
      </c>
      <c r="L294" s="29"/>
      <c r="M294" s="153" t="s">
        <v>3</v>
      </c>
      <c r="N294" s="154" t="s">
        <v>44</v>
      </c>
      <c r="O294" s="49"/>
      <c r="P294" s="155">
        <f>O294*H294</f>
        <v>0</v>
      </c>
      <c r="Q294" s="155">
        <v>1.5E-3</v>
      </c>
      <c r="R294" s="155">
        <f>Q294*H294</f>
        <v>6.0000000000000001E-3</v>
      </c>
      <c r="S294" s="155">
        <v>0</v>
      </c>
      <c r="T294" s="156">
        <f>S294*H294</f>
        <v>0</v>
      </c>
      <c r="AR294" s="157" t="s">
        <v>254</v>
      </c>
      <c r="AT294" s="157" t="s">
        <v>191</v>
      </c>
      <c r="AU294" s="157" t="s">
        <v>85</v>
      </c>
      <c r="AY294" s="14" t="s">
        <v>189</v>
      </c>
      <c r="BE294" s="158">
        <f>IF(N294="základní",J294,0)</f>
        <v>0</v>
      </c>
      <c r="BF294" s="158">
        <f>IF(N294="snížená",J294,0)</f>
        <v>0</v>
      </c>
      <c r="BG294" s="158">
        <f>IF(N294="zákl. přenesená",J294,0)</f>
        <v>0</v>
      </c>
      <c r="BH294" s="158">
        <f>IF(N294="sníž. přenesená",J294,0)</f>
        <v>0</v>
      </c>
      <c r="BI294" s="158">
        <f>IF(N294="nulová",J294,0)</f>
        <v>0</v>
      </c>
      <c r="BJ294" s="14" t="s">
        <v>85</v>
      </c>
      <c r="BK294" s="158">
        <f>ROUND(I294*H294,2)</f>
        <v>0</v>
      </c>
      <c r="BL294" s="14" t="s">
        <v>254</v>
      </c>
      <c r="BM294" s="157" t="s">
        <v>854</v>
      </c>
    </row>
    <row r="295" spans="2:65" s="1" customFormat="1" ht="24" customHeight="1">
      <c r="B295" s="145"/>
      <c r="C295" s="146" t="s">
        <v>855</v>
      </c>
      <c r="D295" s="146" t="s">
        <v>191</v>
      </c>
      <c r="E295" s="147" t="s">
        <v>856</v>
      </c>
      <c r="F295" s="148" t="s">
        <v>857</v>
      </c>
      <c r="G295" s="149" t="s">
        <v>739</v>
      </c>
      <c r="H295" s="169"/>
      <c r="I295" s="151"/>
      <c r="J295" s="152">
        <f>ROUND(I295*H295,2)</f>
        <v>0</v>
      </c>
      <c r="K295" s="148" t="s">
        <v>195</v>
      </c>
      <c r="L295" s="29"/>
      <c r="M295" s="153" t="s">
        <v>3</v>
      </c>
      <c r="N295" s="154" t="s">
        <v>44</v>
      </c>
      <c r="O295" s="49"/>
      <c r="P295" s="155">
        <f>O295*H295</f>
        <v>0</v>
      </c>
      <c r="Q295" s="155">
        <v>0</v>
      </c>
      <c r="R295" s="155">
        <f>Q295*H295</f>
        <v>0</v>
      </c>
      <c r="S295" s="155">
        <v>0</v>
      </c>
      <c r="T295" s="156">
        <f>S295*H295</f>
        <v>0</v>
      </c>
      <c r="AR295" s="157" t="s">
        <v>254</v>
      </c>
      <c r="AT295" s="157" t="s">
        <v>191</v>
      </c>
      <c r="AU295" s="157" t="s">
        <v>85</v>
      </c>
      <c r="AY295" s="14" t="s">
        <v>189</v>
      </c>
      <c r="BE295" s="158">
        <f>IF(N295="základní",J295,0)</f>
        <v>0</v>
      </c>
      <c r="BF295" s="158">
        <f>IF(N295="snížená",J295,0)</f>
        <v>0</v>
      </c>
      <c r="BG295" s="158">
        <f>IF(N295="zákl. přenesená",J295,0)</f>
        <v>0</v>
      </c>
      <c r="BH295" s="158">
        <f>IF(N295="sníž. přenesená",J295,0)</f>
        <v>0</v>
      </c>
      <c r="BI295" s="158">
        <f>IF(N295="nulová",J295,0)</f>
        <v>0</v>
      </c>
      <c r="BJ295" s="14" t="s">
        <v>85</v>
      </c>
      <c r="BK295" s="158">
        <f>ROUND(I295*H295,2)</f>
        <v>0</v>
      </c>
      <c r="BL295" s="14" t="s">
        <v>254</v>
      </c>
      <c r="BM295" s="157" t="s">
        <v>858</v>
      </c>
    </row>
    <row r="296" spans="2:65" s="11" customFormat="1" ht="22.9" customHeight="1">
      <c r="B296" s="132"/>
      <c r="D296" s="133" t="s">
        <v>71</v>
      </c>
      <c r="E296" s="143" t="s">
        <v>859</v>
      </c>
      <c r="F296" s="143" t="s">
        <v>860</v>
      </c>
      <c r="I296" s="135"/>
      <c r="J296" s="144">
        <f>BK296</f>
        <v>0</v>
      </c>
      <c r="L296" s="132"/>
      <c r="M296" s="137"/>
      <c r="N296" s="138"/>
      <c r="O296" s="138"/>
      <c r="P296" s="139">
        <f>SUM(P297:P303)</f>
        <v>0</v>
      </c>
      <c r="Q296" s="138"/>
      <c r="R296" s="139">
        <f>SUM(R297:R303)</f>
        <v>3.5619999999999999E-2</v>
      </c>
      <c r="S296" s="138"/>
      <c r="T296" s="140">
        <f>SUM(T297:T303)</f>
        <v>0</v>
      </c>
      <c r="AR296" s="133" t="s">
        <v>85</v>
      </c>
      <c r="AT296" s="141" t="s">
        <v>71</v>
      </c>
      <c r="AU296" s="141" t="s">
        <v>79</v>
      </c>
      <c r="AY296" s="133" t="s">
        <v>189</v>
      </c>
      <c r="BK296" s="142">
        <f>SUM(BK297:BK303)</f>
        <v>0</v>
      </c>
    </row>
    <row r="297" spans="2:65" s="1" customFormat="1" ht="24" customHeight="1">
      <c r="B297" s="145"/>
      <c r="C297" s="146" t="s">
        <v>861</v>
      </c>
      <c r="D297" s="146" t="s">
        <v>191</v>
      </c>
      <c r="E297" s="147" t="s">
        <v>862</v>
      </c>
      <c r="F297" s="148" t="s">
        <v>863</v>
      </c>
      <c r="G297" s="149" t="s">
        <v>864</v>
      </c>
      <c r="H297" s="150">
        <v>1</v>
      </c>
      <c r="I297" s="151"/>
      <c r="J297" s="152">
        <f t="shared" ref="J297:J303" si="110">ROUND(I297*H297,2)</f>
        <v>0</v>
      </c>
      <c r="K297" s="148" t="s">
        <v>195</v>
      </c>
      <c r="L297" s="29"/>
      <c r="M297" s="153" t="s">
        <v>3</v>
      </c>
      <c r="N297" s="154" t="s">
        <v>44</v>
      </c>
      <c r="O297" s="49"/>
      <c r="P297" s="155">
        <f t="shared" ref="P297:P303" si="111">O297*H297</f>
        <v>0</v>
      </c>
      <c r="Q297" s="155">
        <v>2.852E-2</v>
      </c>
      <c r="R297" s="155">
        <f t="shared" ref="R297:R303" si="112">Q297*H297</f>
        <v>2.852E-2</v>
      </c>
      <c r="S297" s="155">
        <v>0</v>
      </c>
      <c r="T297" s="156">
        <f t="shared" ref="T297:T303" si="113">S297*H297</f>
        <v>0</v>
      </c>
      <c r="AR297" s="157" t="s">
        <v>254</v>
      </c>
      <c r="AT297" s="157" t="s">
        <v>191</v>
      </c>
      <c r="AU297" s="157" t="s">
        <v>85</v>
      </c>
      <c r="AY297" s="14" t="s">
        <v>189</v>
      </c>
      <c r="BE297" s="158">
        <f t="shared" ref="BE297:BE303" si="114">IF(N297="základní",J297,0)</f>
        <v>0</v>
      </c>
      <c r="BF297" s="158">
        <f t="shared" ref="BF297:BF303" si="115">IF(N297="snížená",J297,0)</f>
        <v>0</v>
      </c>
      <c r="BG297" s="158">
        <f t="shared" ref="BG297:BG303" si="116">IF(N297="zákl. přenesená",J297,0)</f>
        <v>0</v>
      </c>
      <c r="BH297" s="158">
        <f t="shared" ref="BH297:BH303" si="117">IF(N297="sníž. přenesená",J297,0)</f>
        <v>0</v>
      </c>
      <c r="BI297" s="158">
        <f t="shared" ref="BI297:BI303" si="118">IF(N297="nulová",J297,0)</f>
        <v>0</v>
      </c>
      <c r="BJ297" s="14" t="s">
        <v>85</v>
      </c>
      <c r="BK297" s="158">
        <f t="shared" ref="BK297:BK303" si="119">ROUND(I297*H297,2)</f>
        <v>0</v>
      </c>
      <c r="BL297" s="14" t="s">
        <v>254</v>
      </c>
      <c r="BM297" s="157" t="s">
        <v>865</v>
      </c>
    </row>
    <row r="298" spans="2:65" s="1" customFormat="1" ht="16.5" customHeight="1">
      <c r="B298" s="145"/>
      <c r="C298" s="146" t="s">
        <v>866</v>
      </c>
      <c r="D298" s="146" t="s">
        <v>191</v>
      </c>
      <c r="E298" s="147" t="s">
        <v>867</v>
      </c>
      <c r="F298" s="148" t="s">
        <v>868</v>
      </c>
      <c r="G298" s="149" t="s">
        <v>307</v>
      </c>
      <c r="H298" s="150">
        <v>4</v>
      </c>
      <c r="I298" s="151"/>
      <c r="J298" s="152">
        <f t="shared" si="110"/>
        <v>0</v>
      </c>
      <c r="K298" s="148" t="s">
        <v>195</v>
      </c>
      <c r="L298" s="29"/>
      <c r="M298" s="153" t="s">
        <v>3</v>
      </c>
      <c r="N298" s="154" t="s">
        <v>44</v>
      </c>
      <c r="O298" s="49"/>
      <c r="P298" s="155">
        <f t="shared" si="111"/>
        <v>0</v>
      </c>
      <c r="Q298" s="155">
        <v>3.5E-4</v>
      </c>
      <c r="R298" s="155">
        <f t="shared" si="112"/>
        <v>1.4E-3</v>
      </c>
      <c r="S298" s="155">
        <v>0</v>
      </c>
      <c r="T298" s="156">
        <f t="shared" si="113"/>
        <v>0</v>
      </c>
      <c r="AR298" s="157" t="s">
        <v>254</v>
      </c>
      <c r="AT298" s="157" t="s">
        <v>191</v>
      </c>
      <c r="AU298" s="157" t="s">
        <v>85</v>
      </c>
      <c r="AY298" s="14" t="s">
        <v>189</v>
      </c>
      <c r="BE298" s="158">
        <f t="shared" si="114"/>
        <v>0</v>
      </c>
      <c r="BF298" s="158">
        <f t="shared" si="115"/>
        <v>0</v>
      </c>
      <c r="BG298" s="158">
        <f t="shared" si="116"/>
        <v>0</v>
      </c>
      <c r="BH298" s="158">
        <f t="shared" si="117"/>
        <v>0</v>
      </c>
      <c r="BI298" s="158">
        <f t="shared" si="118"/>
        <v>0</v>
      </c>
      <c r="BJ298" s="14" t="s">
        <v>85</v>
      </c>
      <c r="BK298" s="158">
        <f t="shared" si="119"/>
        <v>0</v>
      </c>
      <c r="BL298" s="14" t="s">
        <v>254</v>
      </c>
      <c r="BM298" s="157" t="s">
        <v>869</v>
      </c>
    </row>
    <row r="299" spans="2:65" s="1" customFormat="1" ht="16.5" customHeight="1">
      <c r="B299" s="145"/>
      <c r="C299" s="146" t="s">
        <v>870</v>
      </c>
      <c r="D299" s="146" t="s">
        <v>191</v>
      </c>
      <c r="E299" s="147" t="s">
        <v>871</v>
      </c>
      <c r="F299" s="148" t="s">
        <v>872</v>
      </c>
      <c r="G299" s="149" t="s">
        <v>307</v>
      </c>
      <c r="H299" s="150">
        <v>10</v>
      </c>
      <c r="I299" s="151"/>
      <c r="J299" s="152">
        <f t="shared" si="110"/>
        <v>0</v>
      </c>
      <c r="K299" s="148" t="s">
        <v>195</v>
      </c>
      <c r="L299" s="29"/>
      <c r="M299" s="153" t="s">
        <v>3</v>
      </c>
      <c r="N299" s="154" t="s">
        <v>44</v>
      </c>
      <c r="O299" s="49"/>
      <c r="P299" s="155">
        <f t="shared" si="111"/>
        <v>0</v>
      </c>
      <c r="Q299" s="155">
        <v>5.6999999999999998E-4</v>
      </c>
      <c r="R299" s="155">
        <f t="shared" si="112"/>
        <v>5.7000000000000002E-3</v>
      </c>
      <c r="S299" s="155">
        <v>0</v>
      </c>
      <c r="T299" s="156">
        <f t="shared" si="113"/>
        <v>0</v>
      </c>
      <c r="AR299" s="157" t="s">
        <v>254</v>
      </c>
      <c r="AT299" s="157" t="s">
        <v>191</v>
      </c>
      <c r="AU299" s="157" t="s">
        <v>85</v>
      </c>
      <c r="AY299" s="14" t="s">
        <v>189</v>
      </c>
      <c r="BE299" s="158">
        <f t="shared" si="114"/>
        <v>0</v>
      </c>
      <c r="BF299" s="158">
        <f t="shared" si="115"/>
        <v>0</v>
      </c>
      <c r="BG299" s="158">
        <f t="shared" si="116"/>
        <v>0</v>
      </c>
      <c r="BH299" s="158">
        <f t="shared" si="117"/>
        <v>0</v>
      </c>
      <c r="BI299" s="158">
        <f t="shared" si="118"/>
        <v>0</v>
      </c>
      <c r="BJ299" s="14" t="s">
        <v>85</v>
      </c>
      <c r="BK299" s="158">
        <f t="shared" si="119"/>
        <v>0</v>
      </c>
      <c r="BL299" s="14" t="s">
        <v>254</v>
      </c>
      <c r="BM299" s="157" t="s">
        <v>873</v>
      </c>
    </row>
    <row r="300" spans="2:65" s="1" customFormat="1" ht="16.5" customHeight="1">
      <c r="B300" s="145"/>
      <c r="C300" s="146" t="s">
        <v>874</v>
      </c>
      <c r="D300" s="146" t="s">
        <v>191</v>
      </c>
      <c r="E300" s="147" t="s">
        <v>875</v>
      </c>
      <c r="F300" s="148" t="s">
        <v>876</v>
      </c>
      <c r="G300" s="149" t="s">
        <v>681</v>
      </c>
      <c r="H300" s="150">
        <v>5</v>
      </c>
      <c r="I300" s="151"/>
      <c r="J300" s="152">
        <f t="shared" si="110"/>
        <v>0</v>
      </c>
      <c r="K300" s="148" t="s">
        <v>877</v>
      </c>
      <c r="L300" s="29"/>
      <c r="M300" s="153" t="s">
        <v>3</v>
      </c>
      <c r="N300" s="154" t="s">
        <v>44</v>
      </c>
      <c r="O300" s="49"/>
      <c r="P300" s="155">
        <f t="shared" si="111"/>
        <v>0</v>
      </c>
      <c r="Q300" s="155">
        <v>0</v>
      </c>
      <c r="R300" s="155">
        <f t="shared" si="112"/>
        <v>0</v>
      </c>
      <c r="S300" s="155">
        <v>0</v>
      </c>
      <c r="T300" s="156">
        <f t="shared" si="113"/>
        <v>0</v>
      </c>
      <c r="AR300" s="157" t="s">
        <v>254</v>
      </c>
      <c r="AT300" s="157" t="s">
        <v>191</v>
      </c>
      <c r="AU300" s="157" t="s">
        <v>85</v>
      </c>
      <c r="AY300" s="14" t="s">
        <v>189</v>
      </c>
      <c r="BE300" s="158">
        <f t="shared" si="114"/>
        <v>0</v>
      </c>
      <c r="BF300" s="158">
        <f t="shared" si="115"/>
        <v>0</v>
      </c>
      <c r="BG300" s="158">
        <f t="shared" si="116"/>
        <v>0</v>
      </c>
      <c r="BH300" s="158">
        <f t="shared" si="117"/>
        <v>0</v>
      </c>
      <c r="BI300" s="158">
        <f t="shared" si="118"/>
        <v>0</v>
      </c>
      <c r="BJ300" s="14" t="s">
        <v>85</v>
      </c>
      <c r="BK300" s="158">
        <f t="shared" si="119"/>
        <v>0</v>
      </c>
      <c r="BL300" s="14" t="s">
        <v>254</v>
      </c>
      <c r="BM300" s="157" t="s">
        <v>878</v>
      </c>
    </row>
    <row r="301" spans="2:65" s="1" customFormat="1" ht="16.5" customHeight="1">
      <c r="B301" s="145"/>
      <c r="C301" s="146" t="s">
        <v>879</v>
      </c>
      <c r="D301" s="146" t="s">
        <v>191</v>
      </c>
      <c r="E301" s="147" t="s">
        <v>880</v>
      </c>
      <c r="F301" s="148" t="s">
        <v>881</v>
      </c>
      <c r="G301" s="149" t="s">
        <v>681</v>
      </c>
      <c r="H301" s="150">
        <v>12</v>
      </c>
      <c r="I301" s="151"/>
      <c r="J301" s="152">
        <f t="shared" si="110"/>
        <v>0</v>
      </c>
      <c r="K301" s="148" t="s">
        <v>877</v>
      </c>
      <c r="L301" s="29"/>
      <c r="M301" s="153" t="s">
        <v>3</v>
      </c>
      <c r="N301" s="154" t="s">
        <v>44</v>
      </c>
      <c r="O301" s="49"/>
      <c r="P301" s="155">
        <f t="shared" si="111"/>
        <v>0</v>
      </c>
      <c r="Q301" s="155">
        <v>0</v>
      </c>
      <c r="R301" s="155">
        <f t="shared" si="112"/>
        <v>0</v>
      </c>
      <c r="S301" s="155">
        <v>0</v>
      </c>
      <c r="T301" s="156">
        <f t="shared" si="113"/>
        <v>0</v>
      </c>
      <c r="AR301" s="157" t="s">
        <v>254</v>
      </c>
      <c r="AT301" s="157" t="s">
        <v>191</v>
      </c>
      <c r="AU301" s="157" t="s">
        <v>85</v>
      </c>
      <c r="AY301" s="14" t="s">
        <v>189</v>
      </c>
      <c r="BE301" s="158">
        <f t="shared" si="114"/>
        <v>0</v>
      </c>
      <c r="BF301" s="158">
        <f t="shared" si="115"/>
        <v>0</v>
      </c>
      <c r="BG301" s="158">
        <f t="shared" si="116"/>
        <v>0</v>
      </c>
      <c r="BH301" s="158">
        <f t="shared" si="117"/>
        <v>0</v>
      </c>
      <c r="BI301" s="158">
        <f t="shared" si="118"/>
        <v>0</v>
      </c>
      <c r="BJ301" s="14" t="s">
        <v>85</v>
      </c>
      <c r="BK301" s="158">
        <f t="shared" si="119"/>
        <v>0</v>
      </c>
      <c r="BL301" s="14" t="s">
        <v>254</v>
      </c>
      <c r="BM301" s="157" t="s">
        <v>882</v>
      </c>
    </row>
    <row r="302" spans="2:65" s="1" customFormat="1" ht="16.5" customHeight="1">
      <c r="B302" s="145"/>
      <c r="C302" s="146" t="s">
        <v>883</v>
      </c>
      <c r="D302" s="146" t="s">
        <v>191</v>
      </c>
      <c r="E302" s="147" t="s">
        <v>884</v>
      </c>
      <c r="F302" s="148" t="s">
        <v>885</v>
      </c>
      <c r="G302" s="149" t="s">
        <v>681</v>
      </c>
      <c r="H302" s="150">
        <v>2</v>
      </c>
      <c r="I302" s="151"/>
      <c r="J302" s="152">
        <f t="shared" si="110"/>
        <v>0</v>
      </c>
      <c r="K302" s="148" t="s">
        <v>877</v>
      </c>
      <c r="L302" s="29"/>
      <c r="M302" s="153" t="s">
        <v>3</v>
      </c>
      <c r="N302" s="154" t="s">
        <v>44</v>
      </c>
      <c r="O302" s="49"/>
      <c r="P302" s="155">
        <f t="shared" si="111"/>
        <v>0</v>
      </c>
      <c r="Q302" s="155">
        <v>0</v>
      </c>
      <c r="R302" s="155">
        <f t="shared" si="112"/>
        <v>0</v>
      </c>
      <c r="S302" s="155">
        <v>0</v>
      </c>
      <c r="T302" s="156">
        <f t="shared" si="113"/>
        <v>0</v>
      </c>
      <c r="AR302" s="157" t="s">
        <v>254</v>
      </c>
      <c r="AT302" s="157" t="s">
        <v>191</v>
      </c>
      <c r="AU302" s="157" t="s">
        <v>85</v>
      </c>
      <c r="AY302" s="14" t="s">
        <v>189</v>
      </c>
      <c r="BE302" s="158">
        <f t="shared" si="114"/>
        <v>0</v>
      </c>
      <c r="BF302" s="158">
        <f t="shared" si="115"/>
        <v>0</v>
      </c>
      <c r="BG302" s="158">
        <f t="shared" si="116"/>
        <v>0</v>
      </c>
      <c r="BH302" s="158">
        <f t="shared" si="117"/>
        <v>0</v>
      </c>
      <c r="BI302" s="158">
        <f t="shared" si="118"/>
        <v>0</v>
      </c>
      <c r="BJ302" s="14" t="s">
        <v>85</v>
      </c>
      <c r="BK302" s="158">
        <f t="shared" si="119"/>
        <v>0</v>
      </c>
      <c r="BL302" s="14" t="s">
        <v>254</v>
      </c>
      <c r="BM302" s="157" t="s">
        <v>886</v>
      </c>
    </row>
    <row r="303" spans="2:65" s="1" customFormat="1" ht="16.5" customHeight="1">
      <c r="B303" s="145"/>
      <c r="C303" s="146" t="s">
        <v>887</v>
      </c>
      <c r="D303" s="146" t="s">
        <v>191</v>
      </c>
      <c r="E303" s="147" t="s">
        <v>888</v>
      </c>
      <c r="F303" s="148" t="s">
        <v>889</v>
      </c>
      <c r="G303" s="149" t="s">
        <v>890</v>
      </c>
      <c r="H303" s="150">
        <v>1</v>
      </c>
      <c r="I303" s="151"/>
      <c r="J303" s="152">
        <f t="shared" si="110"/>
        <v>0</v>
      </c>
      <c r="K303" s="148" t="s">
        <v>877</v>
      </c>
      <c r="L303" s="29"/>
      <c r="M303" s="153" t="s">
        <v>3</v>
      </c>
      <c r="N303" s="154" t="s">
        <v>44</v>
      </c>
      <c r="O303" s="49"/>
      <c r="P303" s="155">
        <f t="shared" si="111"/>
        <v>0</v>
      </c>
      <c r="Q303" s="155">
        <v>0</v>
      </c>
      <c r="R303" s="155">
        <f t="shared" si="112"/>
        <v>0</v>
      </c>
      <c r="S303" s="155">
        <v>0</v>
      </c>
      <c r="T303" s="156">
        <f t="shared" si="113"/>
        <v>0</v>
      </c>
      <c r="AR303" s="157" t="s">
        <v>254</v>
      </c>
      <c r="AT303" s="157" t="s">
        <v>191</v>
      </c>
      <c r="AU303" s="157" t="s">
        <v>85</v>
      </c>
      <c r="AY303" s="14" t="s">
        <v>189</v>
      </c>
      <c r="BE303" s="158">
        <f t="shared" si="114"/>
        <v>0</v>
      </c>
      <c r="BF303" s="158">
        <f t="shared" si="115"/>
        <v>0</v>
      </c>
      <c r="BG303" s="158">
        <f t="shared" si="116"/>
        <v>0</v>
      </c>
      <c r="BH303" s="158">
        <f t="shared" si="117"/>
        <v>0</v>
      </c>
      <c r="BI303" s="158">
        <f t="shared" si="118"/>
        <v>0</v>
      </c>
      <c r="BJ303" s="14" t="s">
        <v>85</v>
      </c>
      <c r="BK303" s="158">
        <f t="shared" si="119"/>
        <v>0</v>
      </c>
      <c r="BL303" s="14" t="s">
        <v>254</v>
      </c>
      <c r="BM303" s="157" t="s">
        <v>891</v>
      </c>
    </row>
    <row r="304" spans="2:65" s="11" customFormat="1" ht="22.9" customHeight="1">
      <c r="B304" s="132"/>
      <c r="D304" s="133" t="s">
        <v>71</v>
      </c>
      <c r="E304" s="143" t="s">
        <v>892</v>
      </c>
      <c r="F304" s="143" t="s">
        <v>893</v>
      </c>
      <c r="I304" s="135"/>
      <c r="J304" s="144">
        <f>BK304</f>
        <v>0</v>
      </c>
      <c r="L304" s="132"/>
      <c r="M304" s="137"/>
      <c r="N304" s="138"/>
      <c r="O304" s="138"/>
      <c r="P304" s="139">
        <f>SUM(P305:P308)</f>
        <v>0</v>
      </c>
      <c r="Q304" s="138"/>
      <c r="R304" s="139">
        <f>SUM(R305:R308)</f>
        <v>0.50657207999999998</v>
      </c>
      <c r="S304" s="138"/>
      <c r="T304" s="140">
        <f>SUM(T305:T308)</f>
        <v>0</v>
      </c>
      <c r="AR304" s="133" t="s">
        <v>85</v>
      </c>
      <c r="AT304" s="141" t="s">
        <v>71</v>
      </c>
      <c r="AU304" s="141" t="s">
        <v>79</v>
      </c>
      <c r="AY304" s="133" t="s">
        <v>189</v>
      </c>
      <c r="BK304" s="142">
        <f>SUM(BK305:BK308)</f>
        <v>0</v>
      </c>
    </row>
    <row r="305" spans="2:65" s="1" customFormat="1" ht="24" customHeight="1">
      <c r="B305" s="145"/>
      <c r="C305" s="146" t="s">
        <v>894</v>
      </c>
      <c r="D305" s="146" t="s">
        <v>191</v>
      </c>
      <c r="E305" s="147" t="s">
        <v>895</v>
      </c>
      <c r="F305" s="148" t="s">
        <v>896</v>
      </c>
      <c r="G305" s="149" t="s">
        <v>233</v>
      </c>
      <c r="H305" s="150">
        <v>29.35</v>
      </c>
      <c r="I305" s="151"/>
      <c r="J305" s="152">
        <f>ROUND(I305*H305,2)</f>
        <v>0</v>
      </c>
      <c r="K305" s="148" t="s">
        <v>195</v>
      </c>
      <c r="L305" s="29"/>
      <c r="M305" s="153" t="s">
        <v>3</v>
      </c>
      <c r="N305" s="154" t="s">
        <v>44</v>
      </c>
      <c r="O305" s="49"/>
      <c r="P305" s="155">
        <f>O305*H305</f>
        <v>0</v>
      </c>
      <c r="Q305" s="155">
        <v>0</v>
      </c>
      <c r="R305" s="155">
        <f>Q305*H305</f>
        <v>0</v>
      </c>
      <c r="S305" s="155">
        <v>0</v>
      </c>
      <c r="T305" s="156">
        <f>S305*H305</f>
        <v>0</v>
      </c>
      <c r="AR305" s="157" t="s">
        <v>254</v>
      </c>
      <c r="AT305" s="157" t="s">
        <v>191</v>
      </c>
      <c r="AU305" s="157" t="s">
        <v>85</v>
      </c>
      <c r="AY305" s="14" t="s">
        <v>189</v>
      </c>
      <c r="BE305" s="158">
        <f>IF(N305="základní",J305,0)</f>
        <v>0</v>
      </c>
      <c r="BF305" s="158">
        <f>IF(N305="snížená",J305,0)</f>
        <v>0</v>
      </c>
      <c r="BG305" s="158">
        <f>IF(N305="zákl. přenesená",J305,0)</f>
        <v>0</v>
      </c>
      <c r="BH305" s="158">
        <f>IF(N305="sníž. přenesená",J305,0)</f>
        <v>0</v>
      </c>
      <c r="BI305" s="158">
        <f>IF(N305="nulová",J305,0)</f>
        <v>0</v>
      </c>
      <c r="BJ305" s="14" t="s">
        <v>85</v>
      </c>
      <c r="BK305" s="158">
        <f>ROUND(I305*H305,2)</f>
        <v>0</v>
      </c>
      <c r="BL305" s="14" t="s">
        <v>254</v>
      </c>
      <c r="BM305" s="157" t="s">
        <v>897</v>
      </c>
    </row>
    <row r="306" spans="2:65" s="1" customFormat="1" ht="16.5" customHeight="1">
      <c r="B306" s="145"/>
      <c r="C306" s="159" t="s">
        <v>898</v>
      </c>
      <c r="D306" s="159" t="s">
        <v>255</v>
      </c>
      <c r="E306" s="160" t="s">
        <v>899</v>
      </c>
      <c r="F306" s="161" t="s">
        <v>900</v>
      </c>
      <c r="G306" s="162" t="s">
        <v>233</v>
      </c>
      <c r="H306" s="163">
        <v>33.753</v>
      </c>
      <c r="I306" s="164"/>
      <c r="J306" s="165">
        <f>ROUND(I306*H306,2)</f>
        <v>0</v>
      </c>
      <c r="K306" s="161" t="s">
        <v>195</v>
      </c>
      <c r="L306" s="166"/>
      <c r="M306" s="167" t="s">
        <v>3</v>
      </c>
      <c r="N306" s="168" t="s">
        <v>44</v>
      </c>
      <c r="O306" s="49"/>
      <c r="P306" s="155">
        <f>O306*H306</f>
        <v>0</v>
      </c>
      <c r="Q306" s="155">
        <v>1.4500000000000001E-2</v>
      </c>
      <c r="R306" s="155">
        <f>Q306*H306</f>
        <v>0.48941850000000003</v>
      </c>
      <c r="S306" s="155">
        <v>0</v>
      </c>
      <c r="T306" s="156">
        <f>S306*H306</f>
        <v>0</v>
      </c>
      <c r="AR306" s="157" t="s">
        <v>321</v>
      </c>
      <c r="AT306" s="157" t="s">
        <v>255</v>
      </c>
      <c r="AU306" s="157" t="s">
        <v>85</v>
      </c>
      <c r="AY306" s="14" t="s">
        <v>189</v>
      </c>
      <c r="BE306" s="158">
        <f>IF(N306="základní",J306,0)</f>
        <v>0</v>
      </c>
      <c r="BF306" s="158">
        <f>IF(N306="snížená",J306,0)</f>
        <v>0</v>
      </c>
      <c r="BG306" s="158">
        <f>IF(N306="zákl. přenesená",J306,0)</f>
        <v>0</v>
      </c>
      <c r="BH306" s="158">
        <f>IF(N306="sníž. přenesená",J306,0)</f>
        <v>0</v>
      </c>
      <c r="BI306" s="158">
        <f>IF(N306="nulová",J306,0)</f>
        <v>0</v>
      </c>
      <c r="BJ306" s="14" t="s">
        <v>85</v>
      </c>
      <c r="BK306" s="158">
        <f>ROUND(I306*H306,2)</f>
        <v>0</v>
      </c>
      <c r="BL306" s="14" t="s">
        <v>254</v>
      </c>
      <c r="BM306" s="157" t="s">
        <v>901</v>
      </c>
    </row>
    <row r="307" spans="2:65" s="1" customFormat="1" ht="24" customHeight="1">
      <c r="B307" s="145"/>
      <c r="C307" s="146" t="s">
        <v>902</v>
      </c>
      <c r="D307" s="146" t="s">
        <v>191</v>
      </c>
      <c r="E307" s="147" t="s">
        <v>903</v>
      </c>
      <c r="F307" s="148" t="s">
        <v>904</v>
      </c>
      <c r="G307" s="149" t="s">
        <v>194</v>
      </c>
      <c r="H307" s="150">
        <v>0.73399999999999999</v>
      </c>
      <c r="I307" s="151"/>
      <c r="J307" s="152">
        <f>ROUND(I307*H307,2)</f>
        <v>0</v>
      </c>
      <c r="K307" s="148" t="s">
        <v>195</v>
      </c>
      <c r="L307" s="29"/>
      <c r="M307" s="153" t="s">
        <v>3</v>
      </c>
      <c r="N307" s="154" t="s">
        <v>44</v>
      </c>
      <c r="O307" s="49"/>
      <c r="P307" s="155">
        <f>O307*H307</f>
        <v>0</v>
      </c>
      <c r="Q307" s="155">
        <v>2.3369999999999998E-2</v>
      </c>
      <c r="R307" s="155">
        <f>Q307*H307</f>
        <v>1.7153579999999998E-2</v>
      </c>
      <c r="S307" s="155">
        <v>0</v>
      </c>
      <c r="T307" s="156">
        <f>S307*H307</f>
        <v>0</v>
      </c>
      <c r="AR307" s="157" t="s">
        <v>254</v>
      </c>
      <c r="AT307" s="157" t="s">
        <v>191</v>
      </c>
      <c r="AU307" s="157" t="s">
        <v>85</v>
      </c>
      <c r="AY307" s="14" t="s">
        <v>189</v>
      </c>
      <c r="BE307" s="158">
        <f>IF(N307="základní",J307,0)</f>
        <v>0</v>
      </c>
      <c r="BF307" s="158">
        <f>IF(N307="snížená",J307,0)</f>
        <v>0</v>
      </c>
      <c r="BG307" s="158">
        <f>IF(N307="zákl. přenesená",J307,0)</f>
        <v>0</v>
      </c>
      <c r="BH307" s="158">
        <f>IF(N307="sníž. přenesená",J307,0)</f>
        <v>0</v>
      </c>
      <c r="BI307" s="158">
        <f>IF(N307="nulová",J307,0)</f>
        <v>0</v>
      </c>
      <c r="BJ307" s="14" t="s">
        <v>85</v>
      </c>
      <c r="BK307" s="158">
        <f>ROUND(I307*H307,2)</f>
        <v>0</v>
      </c>
      <c r="BL307" s="14" t="s">
        <v>254</v>
      </c>
      <c r="BM307" s="157" t="s">
        <v>905</v>
      </c>
    </row>
    <row r="308" spans="2:65" s="1" customFormat="1" ht="24" customHeight="1">
      <c r="B308" s="145"/>
      <c r="C308" s="146" t="s">
        <v>906</v>
      </c>
      <c r="D308" s="146" t="s">
        <v>191</v>
      </c>
      <c r="E308" s="147" t="s">
        <v>907</v>
      </c>
      <c r="F308" s="148" t="s">
        <v>908</v>
      </c>
      <c r="G308" s="149" t="s">
        <v>739</v>
      </c>
      <c r="H308" s="169"/>
      <c r="I308" s="151"/>
      <c r="J308" s="152">
        <f>ROUND(I308*H308,2)</f>
        <v>0</v>
      </c>
      <c r="K308" s="148" t="s">
        <v>195</v>
      </c>
      <c r="L308" s="29"/>
      <c r="M308" s="153" t="s">
        <v>3</v>
      </c>
      <c r="N308" s="154" t="s">
        <v>44</v>
      </c>
      <c r="O308" s="49"/>
      <c r="P308" s="155">
        <f>O308*H308</f>
        <v>0</v>
      </c>
      <c r="Q308" s="155">
        <v>0</v>
      </c>
      <c r="R308" s="155">
        <f>Q308*H308</f>
        <v>0</v>
      </c>
      <c r="S308" s="155">
        <v>0</v>
      </c>
      <c r="T308" s="156">
        <f>S308*H308</f>
        <v>0</v>
      </c>
      <c r="AR308" s="157" t="s">
        <v>254</v>
      </c>
      <c r="AT308" s="157" t="s">
        <v>191</v>
      </c>
      <c r="AU308" s="157" t="s">
        <v>85</v>
      </c>
      <c r="AY308" s="14" t="s">
        <v>189</v>
      </c>
      <c r="BE308" s="158">
        <f>IF(N308="základní",J308,0)</f>
        <v>0</v>
      </c>
      <c r="BF308" s="158">
        <f>IF(N308="snížená",J308,0)</f>
        <v>0</v>
      </c>
      <c r="BG308" s="158">
        <f>IF(N308="zákl. přenesená",J308,0)</f>
        <v>0</v>
      </c>
      <c r="BH308" s="158">
        <f>IF(N308="sníž. přenesená",J308,0)</f>
        <v>0</v>
      </c>
      <c r="BI308" s="158">
        <f>IF(N308="nulová",J308,0)</f>
        <v>0</v>
      </c>
      <c r="BJ308" s="14" t="s">
        <v>85</v>
      </c>
      <c r="BK308" s="158">
        <f>ROUND(I308*H308,2)</f>
        <v>0</v>
      </c>
      <c r="BL308" s="14" t="s">
        <v>254</v>
      </c>
      <c r="BM308" s="157" t="s">
        <v>909</v>
      </c>
    </row>
    <row r="309" spans="2:65" s="11" customFormat="1" ht="22.9" customHeight="1">
      <c r="B309" s="132"/>
      <c r="D309" s="133" t="s">
        <v>71</v>
      </c>
      <c r="E309" s="143" t="s">
        <v>910</v>
      </c>
      <c r="F309" s="143" t="s">
        <v>911</v>
      </c>
      <c r="I309" s="135"/>
      <c r="J309" s="144">
        <f>BK309</f>
        <v>0</v>
      </c>
      <c r="L309" s="132"/>
      <c r="M309" s="137"/>
      <c r="N309" s="138"/>
      <c r="O309" s="138"/>
      <c r="P309" s="139">
        <f>SUM(P310:P312)</f>
        <v>0</v>
      </c>
      <c r="Q309" s="138"/>
      <c r="R309" s="139">
        <f>SUM(R310:R312)</f>
        <v>0.65176649999999992</v>
      </c>
      <c r="S309" s="138"/>
      <c r="T309" s="140">
        <f>SUM(T310:T312)</f>
        <v>0</v>
      </c>
      <c r="AR309" s="133" t="s">
        <v>85</v>
      </c>
      <c r="AT309" s="141" t="s">
        <v>71</v>
      </c>
      <c r="AU309" s="141" t="s">
        <v>79</v>
      </c>
      <c r="AY309" s="133" t="s">
        <v>189</v>
      </c>
      <c r="BK309" s="142">
        <f>SUM(BK310:BK312)</f>
        <v>0</v>
      </c>
    </row>
    <row r="310" spans="2:65" s="1" customFormat="1" ht="24" customHeight="1">
      <c r="B310" s="145"/>
      <c r="C310" s="146" t="s">
        <v>912</v>
      </c>
      <c r="D310" s="146" t="s">
        <v>191</v>
      </c>
      <c r="E310" s="147" t="s">
        <v>913</v>
      </c>
      <c r="F310" s="148" t="s">
        <v>914</v>
      </c>
      <c r="G310" s="149" t="s">
        <v>233</v>
      </c>
      <c r="H310" s="150">
        <v>44.55</v>
      </c>
      <c r="I310" s="151"/>
      <c r="J310" s="152">
        <f>ROUND(I310*H310,2)</f>
        <v>0</v>
      </c>
      <c r="K310" s="148" t="s">
        <v>195</v>
      </c>
      <c r="L310" s="29"/>
      <c r="M310" s="153" t="s">
        <v>3</v>
      </c>
      <c r="N310" s="154" t="s">
        <v>44</v>
      </c>
      <c r="O310" s="49"/>
      <c r="P310" s="155">
        <f>O310*H310</f>
        <v>0</v>
      </c>
      <c r="Q310" s="155">
        <v>1.453E-2</v>
      </c>
      <c r="R310" s="155">
        <f>Q310*H310</f>
        <v>0.64731149999999993</v>
      </c>
      <c r="S310" s="155">
        <v>0</v>
      </c>
      <c r="T310" s="156">
        <f>S310*H310</f>
        <v>0</v>
      </c>
      <c r="AR310" s="157" t="s">
        <v>254</v>
      </c>
      <c r="AT310" s="157" t="s">
        <v>191</v>
      </c>
      <c r="AU310" s="157" t="s">
        <v>85</v>
      </c>
      <c r="AY310" s="14" t="s">
        <v>189</v>
      </c>
      <c r="BE310" s="158">
        <f>IF(N310="základní",J310,0)</f>
        <v>0</v>
      </c>
      <c r="BF310" s="158">
        <f>IF(N310="snížená",J310,0)</f>
        <v>0</v>
      </c>
      <c r="BG310" s="158">
        <f>IF(N310="zákl. přenesená",J310,0)</f>
        <v>0</v>
      </c>
      <c r="BH310" s="158">
        <f>IF(N310="sníž. přenesená",J310,0)</f>
        <v>0</v>
      </c>
      <c r="BI310" s="158">
        <f>IF(N310="nulová",J310,0)</f>
        <v>0</v>
      </c>
      <c r="BJ310" s="14" t="s">
        <v>85</v>
      </c>
      <c r="BK310" s="158">
        <f>ROUND(I310*H310,2)</f>
        <v>0</v>
      </c>
      <c r="BL310" s="14" t="s">
        <v>254</v>
      </c>
      <c r="BM310" s="157" t="s">
        <v>915</v>
      </c>
    </row>
    <row r="311" spans="2:65" s="1" customFormat="1" ht="24" customHeight="1">
      <c r="B311" s="145"/>
      <c r="C311" s="146" t="s">
        <v>916</v>
      </c>
      <c r="D311" s="146" t="s">
        <v>191</v>
      </c>
      <c r="E311" s="147" t="s">
        <v>917</v>
      </c>
      <c r="F311" s="148" t="s">
        <v>918</v>
      </c>
      <c r="G311" s="149" t="s">
        <v>233</v>
      </c>
      <c r="H311" s="150">
        <v>44.55</v>
      </c>
      <c r="I311" s="151"/>
      <c r="J311" s="152">
        <f>ROUND(I311*H311,2)</f>
        <v>0</v>
      </c>
      <c r="K311" s="148" t="s">
        <v>195</v>
      </c>
      <c r="L311" s="29"/>
      <c r="M311" s="153" t="s">
        <v>3</v>
      </c>
      <c r="N311" s="154" t="s">
        <v>44</v>
      </c>
      <c r="O311" s="49"/>
      <c r="P311" s="155">
        <f>O311*H311</f>
        <v>0</v>
      </c>
      <c r="Q311" s="155">
        <v>1E-4</v>
      </c>
      <c r="R311" s="155">
        <f>Q311*H311</f>
        <v>4.4549999999999998E-3</v>
      </c>
      <c r="S311" s="155">
        <v>0</v>
      </c>
      <c r="T311" s="156">
        <f>S311*H311</f>
        <v>0</v>
      </c>
      <c r="AR311" s="157" t="s">
        <v>254</v>
      </c>
      <c r="AT311" s="157" t="s">
        <v>191</v>
      </c>
      <c r="AU311" s="157" t="s">
        <v>85</v>
      </c>
      <c r="AY311" s="14" t="s">
        <v>189</v>
      </c>
      <c r="BE311" s="158">
        <f>IF(N311="základní",J311,0)</f>
        <v>0</v>
      </c>
      <c r="BF311" s="158">
        <f>IF(N311="snížená",J311,0)</f>
        <v>0</v>
      </c>
      <c r="BG311" s="158">
        <f>IF(N311="zákl. přenesená",J311,0)</f>
        <v>0</v>
      </c>
      <c r="BH311" s="158">
        <f>IF(N311="sníž. přenesená",J311,0)</f>
        <v>0</v>
      </c>
      <c r="BI311" s="158">
        <f>IF(N311="nulová",J311,0)</f>
        <v>0</v>
      </c>
      <c r="BJ311" s="14" t="s">
        <v>85</v>
      </c>
      <c r="BK311" s="158">
        <f>ROUND(I311*H311,2)</f>
        <v>0</v>
      </c>
      <c r="BL311" s="14" t="s">
        <v>254</v>
      </c>
      <c r="BM311" s="157" t="s">
        <v>919</v>
      </c>
    </row>
    <row r="312" spans="2:65" s="1" customFormat="1" ht="24" customHeight="1">
      <c r="B312" s="145"/>
      <c r="C312" s="146" t="s">
        <v>920</v>
      </c>
      <c r="D312" s="146" t="s">
        <v>191</v>
      </c>
      <c r="E312" s="147" t="s">
        <v>921</v>
      </c>
      <c r="F312" s="148" t="s">
        <v>922</v>
      </c>
      <c r="G312" s="149" t="s">
        <v>739</v>
      </c>
      <c r="H312" s="169"/>
      <c r="I312" s="151"/>
      <c r="J312" s="152">
        <f>ROUND(I312*H312,2)</f>
        <v>0</v>
      </c>
      <c r="K312" s="148" t="s">
        <v>195</v>
      </c>
      <c r="L312" s="29"/>
      <c r="M312" s="153" t="s">
        <v>3</v>
      </c>
      <c r="N312" s="154" t="s">
        <v>44</v>
      </c>
      <c r="O312" s="49"/>
      <c r="P312" s="155">
        <f>O312*H312</f>
        <v>0</v>
      </c>
      <c r="Q312" s="155">
        <v>0</v>
      </c>
      <c r="R312" s="155">
        <f>Q312*H312</f>
        <v>0</v>
      </c>
      <c r="S312" s="155">
        <v>0</v>
      </c>
      <c r="T312" s="156">
        <f>S312*H312</f>
        <v>0</v>
      </c>
      <c r="AR312" s="157" t="s">
        <v>254</v>
      </c>
      <c r="AT312" s="157" t="s">
        <v>191</v>
      </c>
      <c r="AU312" s="157" t="s">
        <v>85</v>
      </c>
      <c r="AY312" s="14" t="s">
        <v>189</v>
      </c>
      <c r="BE312" s="158">
        <f>IF(N312="základní",J312,0)</f>
        <v>0</v>
      </c>
      <c r="BF312" s="158">
        <f>IF(N312="snížená",J312,0)</f>
        <v>0</v>
      </c>
      <c r="BG312" s="158">
        <f>IF(N312="zákl. přenesená",J312,0)</f>
        <v>0</v>
      </c>
      <c r="BH312" s="158">
        <f>IF(N312="sníž. přenesená",J312,0)</f>
        <v>0</v>
      </c>
      <c r="BI312" s="158">
        <f>IF(N312="nulová",J312,0)</f>
        <v>0</v>
      </c>
      <c r="BJ312" s="14" t="s">
        <v>85</v>
      </c>
      <c r="BK312" s="158">
        <f>ROUND(I312*H312,2)</f>
        <v>0</v>
      </c>
      <c r="BL312" s="14" t="s">
        <v>254</v>
      </c>
      <c r="BM312" s="157" t="s">
        <v>923</v>
      </c>
    </row>
    <row r="313" spans="2:65" s="11" customFormat="1" ht="22.9" customHeight="1">
      <c r="B313" s="132"/>
      <c r="D313" s="133" t="s">
        <v>71</v>
      </c>
      <c r="E313" s="143" t="s">
        <v>924</v>
      </c>
      <c r="F313" s="143" t="s">
        <v>925</v>
      </c>
      <c r="I313" s="135"/>
      <c r="J313" s="144">
        <f>BK313</f>
        <v>0</v>
      </c>
      <c r="L313" s="132"/>
      <c r="M313" s="137"/>
      <c r="N313" s="138"/>
      <c r="O313" s="138"/>
      <c r="P313" s="139">
        <f>SUM(P314:P319)</f>
        <v>0</v>
      </c>
      <c r="Q313" s="138"/>
      <c r="R313" s="139">
        <f>SUM(R314:R319)</f>
        <v>0.35764099999999999</v>
      </c>
      <c r="S313" s="138"/>
      <c r="T313" s="140">
        <f>SUM(T314:T319)</f>
        <v>0</v>
      </c>
      <c r="AR313" s="133" t="s">
        <v>85</v>
      </c>
      <c r="AT313" s="141" t="s">
        <v>71</v>
      </c>
      <c r="AU313" s="141" t="s">
        <v>79</v>
      </c>
      <c r="AY313" s="133" t="s">
        <v>189</v>
      </c>
      <c r="BK313" s="142">
        <f>SUM(BK314:BK319)</f>
        <v>0</v>
      </c>
    </row>
    <row r="314" spans="2:65" s="1" customFormat="1" ht="16.5" customHeight="1">
      <c r="B314" s="145"/>
      <c r="C314" s="146" t="s">
        <v>926</v>
      </c>
      <c r="D314" s="146" t="s">
        <v>191</v>
      </c>
      <c r="E314" s="147" t="s">
        <v>927</v>
      </c>
      <c r="F314" s="148" t="s">
        <v>928</v>
      </c>
      <c r="G314" s="149" t="s">
        <v>258</v>
      </c>
      <c r="H314" s="150">
        <v>31.5</v>
      </c>
      <c r="I314" s="151"/>
      <c r="J314" s="152">
        <f t="shared" ref="J314:J319" si="120">ROUND(I314*H314,2)</f>
        <v>0</v>
      </c>
      <c r="K314" s="148" t="s">
        <v>195</v>
      </c>
      <c r="L314" s="29"/>
      <c r="M314" s="153" t="s">
        <v>3</v>
      </c>
      <c r="N314" s="154" t="s">
        <v>44</v>
      </c>
      <c r="O314" s="49"/>
      <c r="P314" s="155">
        <f t="shared" ref="P314:P319" si="121">O314*H314</f>
        <v>0</v>
      </c>
      <c r="Q314" s="155">
        <v>2.8700000000000002E-3</v>
      </c>
      <c r="R314" s="155">
        <f t="shared" ref="R314:R319" si="122">Q314*H314</f>
        <v>9.0404999999999999E-2</v>
      </c>
      <c r="S314" s="155">
        <v>0</v>
      </c>
      <c r="T314" s="156">
        <f t="shared" ref="T314:T319" si="123">S314*H314</f>
        <v>0</v>
      </c>
      <c r="AR314" s="157" t="s">
        <v>254</v>
      </c>
      <c r="AT314" s="157" t="s">
        <v>191</v>
      </c>
      <c r="AU314" s="157" t="s">
        <v>85</v>
      </c>
      <c r="AY314" s="14" t="s">
        <v>189</v>
      </c>
      <c r="BE314" s="158">
        <f t="shared" ref="BE314:BE319" si="124">IF(N314="základní",J314,0)</f>
        <v>0</v>
      </c>
      <c r="BF314" s="158">
        <f t="shared" ref="BF314:BF319" si="125">IF(N314="snížená",J314,0)</f>
        <v>0</v>
      </c>
      <c r="BG314" s="158">
        <f t="shared" ref="BG314:BG319" si="126">IF(N314="zákl. přenesená",J314,0)</f>
        <v>0</v>
      </c>
      <c r="BH314" s="158">
        <f t="shared" ref="BH314:BH319" si="127">IF(N314="sníž. přenesená",J314,0)</f>
        <v>0</v>
      </c>
      <c r="BI314" s="158">
        <f t="shared" ref="BI314:BI319" si="128">IF(N314="nulová",J314,0)</f>
        <v>0</v>
      </c>
      <c r="BJ314" s="14" t="s">
        <v>85</v>
      </c>
      <c r="BK314" s="158">
        <f t="shared" ref="BK314:BK319" si="129">ROUND(I314*H314,2)</f>
        <v>0</v>
      </c>
      <c r="BL314" s="14" t="s">
        <v>254</v>
      </c>
      <c r="BM314" s="157" t="s">
        <v>929</v>
      </c>
    </row>
    <row r="315" spans="2:65" s="1" customFormat="1" ht="24" customHeight="1">
      <c r="B315" s="145"/>
      <c r="C315" s="146" t="s">
        <v>930</v>
      </c>
      <c r="D315" s="146" t="s">
        <v>191</v>
      </c>
      <c r="E315" s="147" t="s">
        <v>931</v>
      </c>
      <c r="F315" s="148" t="s">
        <v>932</v>
      </c>
      <c r="G315" s="149" t="s">
        <v>258</v>
      </c>
      <c r="H315" s="150">
        <v>43</v>
      </c>
      <c r="I315" s="151"/>
      <c r="J315" s="152">
        <f t="shared" si="120"/>
        <v>0</v>
      </c>
      <c r="K315" s="148" t="s">
        <v>195</v>
      </c>
      <c r="L315" s="29"/>
      <c r="M315" s="153" t="s">
        <v>3</v>
      </c>
      <c r="N315" s="154" t="s">
        <v>44</v>
      </c>
      <c r="O315" s="49"/>
      <c r="P315" s="155">
        <f t="shared" si="121"/>
        <v>0</v>
      </c>
      <c r="Q315" s="155">
        <v>3.5799999999999998E-3</v>
      </c>
      <c r="R315" s="155">
        <f t="shared" si="122"/>
        <v>0.15393999999999999</v>
      </c>
      <c r="S315" s="155">
        <v>0</v>
      </c>
      <c r="T315" s="156">
        <f t="shared" si="123"/>
        <v>0</v>
      </c>
      <c r="AR315" s="157" t="s">
        <v>254</v>
      </c>
      <c r="AT315" s="157" t="s">
        <v>191</v>
      </c>
      <c r="AU315" s="157" t="s">
        <v>85</v>
      </c>
      <c r="AY315" s="14" t="s">
        <v>189</v>
      </c>
      <c r="BE315" s="158">
        <f t="shared" si="124"/>
        <v>0</v>
      </c>
      <c r="BF315" s="158">
        <f t="shared" si="125"/>
        <v>0</v>
      </c>
      <c r="BG315" s="158">
        <f t="shared" si="126"/>
        <v>0</v>
      </c>
      <c r="BH315" s="158">
        <f t="shared" si="127"/>
        <v>0</v>
      </c>
      <c r="BI315" s="158">
        <f t="shared" si="128"/>
        <v>0</v>
      </c>
      <c r="BJ315" s="14" t="s">
        <v>85</v>
      </c>
      <c r="BK315" s="158">
        <f t="shared" si="129"/>
        <v>0</v>
      </c>
      <c r="BL315" s="14" t="s">
        <v>254</v>
      </c>
      <c r="BM315" s="157" t="s">
        <v>933</v>
      </c>
    </row>
    <row r="316" spans="2:65" s="1" customFormat="1" ht="16.5" customHeight="1">
      <c r="B316" s="145"/>
      <c r="C316" s="146" t="s">
        <v>934</v>
      </c>
      <c r="D316" s="146" t="s">
        <v>191</v>
      </c>
      <c r="E316" s="147" t="s">
        <v>935</v>
      </c>
      <c r="F316" s="148" t="s">
        <v>936</v>
      </c>
      <c r="G316" s="149" t="s">
        <v>258</v>
      </c>
      <c r="H316" s="150">
        <v>34.200000000000003</v>
      </c>
      <c r="I316" s="151"/>
      <c r="J316" s="152">
        <f t="shared" si="120"/>
        <v>0</v>
      </c>
      <c r="K316" s="148" t="s">
        <v>195</v>
      </c>
      <c r="L316" s="29"/>
      <c r="M316" s="153" t="s">
        <v>3</v>
      </c>
      <c r="N316" s="154" t="s">
        <v>44</v>
      </c>
      <c r="O316" s="49"/>
      <c r="P316" s="155">
        <f t="shared" si="121"/>
        <v>0</v>
      </c>
      <c r="Q316" s="155">
        <v>1.74E-3</v>
      </c>
      <c r="R316" s="155">
        <f t="shared" si="122"/>
        <v>5.9508000000000005E-2</v>
      </c>
      <c r="S316" s="155">
        <v>0</v>
      </c>
      <c r="T316" s="156">
        <f t="shared" si="123"/>
        <v>0</v>
      </c>
      <c r="AR316" s="157" t="s">
        <v>254</v>
      </c>
      <c r="AT316" s="157" t="s">
        <v>191</v>
      </c>
      <c r="AU316" s="157" t="s">
        <v>85</v>
      </c>
      <c r="AY316" s="14" t="s">
        <v>189</v>
      </c>
      <c r="BE316" s="158">
        <f t="shared" si="124"/>
        <v>0</v>
      </c>
      <c r="BF316" s="158">
        <f t="shared" si="125"/>
        <v>0</v>
      </c>
      <c r="BG316" s="158">
        <f t="shared" si="126"/>
        <v>0</v>
      </c>
      <c r="BH316" s="158">
        <f t="shared" si="127"/>
        <v>0</v>
      </c>
      <c r="BI316" s="158">
        <f t="shared" si="128"/>
        <v>0</v>
      </c>
      <c r="BJ316" s="14" t="s">
        <v>85</v>
      </c>
      <c r="BK316" s="158">
        <f t="shared" si="129"/>
        <v>0</v>
      </c>
      <c r="BL316" s="14" t="s">
        <v>254</v>
      </c>
      <c r="BM316" s="157" t="s">
        <v>937</v>
      </c>
    </row>
    <row r="317" spans="2:65" s="1" customFormat="1" ht="24" customHeight="1">
      <c r="B317" s="145"/>
      <c r="C317" s="146" t="s">
        <v>938</v>
      </c>
      <c r="D317" s="146" t="s">
        <v>191</v>
      </c>
      <c r="E317" s="147" t="s">
        <v>939</v>
      </c>
      <c r="F317" s="148" t="s">
        <v>940</v>
      </c>
      <c r="G317" s="149" t="s">
        <v>307</v>
      </c>
      <c r="H317" s="150">
        <v>4</v>
      </c>
      <c r="I317" s="151"/>
      <c r="J317" s="152">
        <f t="shared" si="120"/>
        <v>0</v>
      </c>
      <c r="K317" s="148" t="s">
        <v>195</v>
      </c>
      <c r="L317" s="29"/>
      <c r="M317" s="153" t="s">
        <v>3</v>
      </c>
      <c r="N317" s="154" t="s">
        <v>44</v>
      </c>
      <c r="O317" s="49"/>
      <c r="P317" s="155">
        <f t="shared" si="121"/>
        <v>0</v>
      </c>
      <c r="Q317" s="155">
        <v>2.5000000000000001E-4</v>
      </c>
      <c r="R317" s="155">
        <f t="shared" si="122"/>
        <v>1E-3</v>
      </c>
      <c r="S317" s="155">
        <v>0</v>
      </c>
      <c r="T317" s="156">
        <f t="shared" si="123"/>
        <v>0</v>
      </c>
      <c r="AR317" s="157" t="s">
        <v>254</v>
      </c>
      <c r="AT317" s="157" t="s">
        <v>191</v>
      </c>
      <c r="AU317" s="157" t="s">
        <v>85</v>
      </c>
      <c r="AY317" s="14" t="s">
        <v>189</v>
      </c>
      <c r="BE317" s="158">
        <f t="shared" si="124"/>
        <v>0</v>
      </c>
      <c r="BF317" s="158">
        <f t="shared" si="125"/>
        <v>0</v>
      </c>
      <c r="BG317" s="158">
        <f t="shared" si="126"/>
        <v>0</v>
      </c>
      <c r="BH317" s="158">
        <f t="shared" si="127"/>
        <v>0</v>
      </c>
      <c r="BI317" s="158">
        <f t="shared" si="128"/>
        <v>0</v>
      </c>
      <c r="BJ317" s="14" t="s">
        <v>85</v>
      </c>
      <c r="BK317" s="158">
        <f t="shared" si="129"/>
        <v>0</v>
      </c>
      <c r="BL317" s="14" t="s">
        <v>254</v>
      </c>
      <c r="BM317" s="157" t="s">
        <v>941</v>
      </c>
    </row>
    <row r="318" spans="2:65" s="1" customFormat="1" ht="24" customHeight="1">
      <c r="B318" s="145"/>
      <c r="C318" s="146" t="s">
        <v>942</v>
      </c>
      <c r="D318" s="146" t="s">
        <v>191</v>
      </c>
      <c r="E318" s="147" t="s">
        <v>943</v>
      </c>
      <c r="F318" s="148" t="s">
        <v>944</v>
      </c>
      <c r="G318" s="149" t="s">
        <v>258</v>
      </c>
      <c r="H318" s="150">
        <v>24.9</v>
      </c>
      <c r="I318" s="151"/>
      <c r="J318" s="152">
        <f t="shared" si="120"/>
        <v>0</v>
      </c>
      <c r="K318" s="148" t="s">
        <v>195</v>
      </c>
      <c r="L318" s="29"/>
      <c r="M318" s="153" t="s">
        <v>3</v>
      </c>
      <c r="N318" s="154" t="s">
        <v>44</v>
      </c>
      <c r="O318" s="49"/>
      <c r="P318" s="155">
        <f t="shared" si="121"/>
        <v>0</v>
      </c>
      <c r="Q318" s="155">
        <v>2.1199999999999999E-3</v>
      </c>
      <c r="R318" s="155">
        <f t="shared" si="122"/>
        <v>5.2787999999999995E-2</v>
      </c>
      <c r="S318" s="155">
        <v>0</v>
      </c>
      <c r="T318" s="156">
        <f t="shared" si="123"/>
        <v>0</v>
      </c>
      <c r="AR318" s="157" t="s">
        <v>254</v>
      </c>
      <c r="AT318" s="157" t="s">
        <v>191</v>
      </c>
      <c r="AU318" s="157" t="s">
        <v>85</v>
      </c>
      <c r="AY318" s="14" t="s">
        <v>189</v>
      </c>
      <c r="BE318" s="158">
        <f t="shared" si="124"/>
        <v>0</v>
      </c>
      <c r="BF318" s="158">
        <f t="shared" si="125"/>
        <v>0</v>
      </c>
      <c r="BG318" s="158">
        <f t="shared" si="126"/>
        <v>0</v>
      </c>
      <c r="BH318" s="158">
        <f t="shared" si="127"/>
        <v>0</v>
      </c>
      <c r="BI318" s="158">
        <f t="shared" si="128"/>
        <v>0</v>
      </c>
      <c r="BJ318" s="14" t="s">
        <v>85</v>
      </c>
      <c r="BK318" s="158">
        <f t="shared" si="129"/>
        <v>0</v>
      </c>
      <c r="BL318" s="14" t="s">
        <v>254</v>
      </c>
      <c r="BM318" s="157" t="s">
        <v>945</v>
      </c>
    </row>
    <row r="319" spans="2:65" s="1" customFormat="1" ht="24" customHeight="1">
      <c r="B319" s="145"/>
      <c r="C319" s="146" t="s">
        <v>946</v>
      </c>
      <c r="D319" s="146" t="s">
        <v>191</v>
      </c>
      <c r="E319" s="147" t="s">
        <v>947</v>
      </c>
      <c r="F319" s="148" t="s">
        <v>948</v>
      </c>
      <c r="G319" s="149" t="s">
        <v>739</v>
      </c>
      <c r="H319" s="169"/>
      <c r="I319" s="151"/>
      <c r="J319" s="152">
        <f t="shared" si="120"/>
        <v>0</v>
      </c>
      <c r="K319" s="148" t="s">
        <v>195</v>
      </c>
      <c r="L319" s="29"/>
      <c r="M319" s="153" t="s">
        <v>3</v>
      </c>
      <c r="N319" s="154" t="s">
        <v>44</v>
      </c>
      <c r="O319" s="49"/>
      <c r="P319" s="155">
        <f t="shared" si="121"/>
        <v>0</v>
      </c>
      <c r="Q319" s="155">
        <v>0</v>
      </c>
      <c r="R319" s="155">
        <f t="shared" si="122"/>
        <v>0</v>
      </c>
      <c r="S319" s="155">
        <v>0</v>
      </c>
      <c r="T319" s="156">
        <f t="shared" si="123"/>
        <v>0</v>
      </c>
      <c r="AR319" s="157" t="s">
        <v>254</v>
      </c>
      <c r="AT319" s="157" t="s">
        <v>191</v>
      </c>
      <c r="AU319" s="157" t="s">
        <v>85</v>
      </c>
      <c r="AY319" s="14" t="s">
        <v>189</v>
      </c>
      <c r="BE319" s="158">
        <f t="shared" si="124"/>
        <v>0</v>
      </c>
      <c r="BF319" s="158">
        <f t="shared" si="125"/>
        <v>0</v>
      </c>
      <c r="BG319" s="158">
        <f t="shared" si="126"/>
        <v>0</v>
      </c>
      <c r="BH319" s="158">
        <f t="shared" si="127"/>
        <v>0</v>
      </c>
      <c r="BI319" s="158">
        <f t="shared" si="128"/>
        <v>0</v>
      </c>
      <c r="BJ319" s="14" t="s">
        <v>85</v>
      </c>
      <c r="BK319" s="158">
        <f t="shared" si="129"/>
        <v>0</v>
      </c>
      <c r="BL319" s="14" t="s">
        <v>254</v>
      </c>
      <c r="BM319" s="157" t="s">
        <v>949</v>
      </c>
    </row>
    <row r="320" spans="2:65" s="11" customFormat="1" ht="22.9" customHeight="1">
      <c r="B320" s="132"/>
      <c r="D320" s="133" t="s">
        <v>71</v>
      </c>
      <c r="E320" s="143" t="s">
        <v>950</v>
      </c>
      <c r="F320" s="143" t="s">
        <v>951</v>
      </c>
      <c r="I320" s="135"/>
      <c r="J320" s="144">
        <f>BK320</f>
        <v>0</v>
      </c>
      <c r="L320" s="132"/>
      <c r="M320" s="137"/>
      <c r="N320" s="138"/>
      <c r="O320" s="138"/>
      <c r="P320" s="139">
        <f>SUM(P321:P360)</f>
        <v>0</v>
      </c>
      <c r="Q320" s="138"/>
      <c r="R320" s="139">
        <f>SUM(R321:R360)</f>
        <v>1.2781444000000002</v>
      </c>
      <c r="S320" s="138"/>
      <c r="T320" s="140">
        <f>SUM(T321:T360)</f>
        <v>0</v>
      </c>
      <c r="AR320" s="133" t="s">
        <v>85</v>
      </c>
      <c r="AT320" s="141" t="s">
        <v>71</v>
      </c>
      <c r="AU320" s="141" t="s">
        <v>79</v>
      </c>
      <c r="AY320" s="133" t="s">
        <v>189</v>
      </c>
      <c r="BK320" s="142">
        <f>SUM(BK321:BK360)</f>
        <v>0</v>
      </c>
    </row>
    <row r="321" spans="2:65" s="1" customFormat="1" ht="16.5" customHeight="1">
      <c r="B321" s="145"/>
      <c r="C321" s="146" t="s">
        <v>952</v>
      </c>
      <c r="D321" s="146" t="s">
        <v>191</v>
      </c>
      <c r="E321" s="147" t="s">
        <v>953</v>
      </c>
      <c r="F321" s="148" t="s">
        <v>954</v>
      </c>
      <c r="G321" s="149" t="s">
        <v>233</v>
      </c>
      <c r="H321" s="150">
        <v>49.448999999999998</v>
      </c>
      <c r="I321" s="151"/>
      <c r="J321" s="152">
        <f t="shared" ref="J321:J360" si="130">ROUND(I321*H321,2)</f>
        <v>0</v>
      </c>
      <c r="K321" s="148" t="s">
        <v>195</v>
      </c>
      <c r="L321" s="29"/>
      <c r="M321" s="153" t="s">
        <v>3</v>
      </c>
      <c r="N321" s="154" t="s">
        <v>44</v>
      </c>
      <c r="O321" s="49"/>
      <c r="P321" s="155">
        <f t="shared" ref="P321:P360" si="131">O321*H321</f>
        <v>0</v>
      </c>
      <c r="Q321" s="155">
        <v>0</v>
      </c>
      <c r="R321" s="155">
        <f t="shared" ref="R321:R360" si="132">Q321*H321</f>
        <v>0</v>
      </c>
      <c r="S321" s="155">
        <v>0</v>
      </c>
      <c r="T321" s="156">
        <f t="shared" ref="T321:T360" si="133">S321*H321</f>
        <v>0</v>
      </c>
      <c r="AR321" s="157" t="s">
        <v>254</v>
      </c>
      <c r="AT321" s="157" t="s">
        <v>191</v>
      </c>
      <c r="AU321" s="157" t="s">
        <v>85</v>
      </c>
      <c r="AY321" s="14" t="s">
        <v>189</v>
      </c>
      <c r="BE321" s="158">
        <f t="shared" ref="BE321:BE360" si="134">IF(N321="základní",J321,0)</f>
        <v>0</v>
      </c>
      <c r="BF321" s="158">
        <f t="shared" ref="BF321:BF360" si="135">IF(N321="snížená",J321,0)</f>
        <v>0</v>
      </c>
      <c r="BG321" s="158">
        <f t="shared" ref="BG321:BG360" si="136">IF(N321="zákl. přenesená",J321,0)</f>
        <v>0</v>
      </c>
      <c r="BH321" s="158">
        <f t="shared" ref="BH321:BH360" si="137">IF(N321="sníž. přenesená",J321,0)</f>
        <v>0</v>
      </c>
      <c r="BI321" s="158">
        <f t="shared" ref="BI321:BI360" si="138">IF(N321="nulová",J321,0)</f>
        <v>0</v>
      </c>
      <c r="BJ321" s="14" t="s">
        <v>85</v>
      </c>
      <c r="BK321" s="158">
        <f t="shared" ref="BK321:BK360" si="139">ROUND(I321*H321,2)</f>
        <v>0</v>
      </c>
      <c r="BL321" s="14" t="s">
        <v>254</v>
      </c>
      <c r="BM321" s="157" t="s">
        <v>955</v>
      </c>
    </row>
    <row r="322" spans="2:65" s="1" customFormat="1" ht="16.5" customHeight="1">
      <c r="B322" s="145"/>
      <c r="C322" s="159" t="s">
        <v>956</v>
      </c>
      <c r="D322" s="159" t="s">
        <v>255</v>
      </c>
      <c r="E322" s="160" t="s">
        <v>957</v>
      </c>
      <c r="F322" s="161" t="s">
        <v>958</v>
      </c>
      <c r="G322" s="162" t="s">
        <v>233</v>
      </c>
      <c r="H322" s="163">
        <v>59.338999999999999</v>
      </c>
      <c r="I322" s="164"/>
      <c r="J322" s="165">
        <f t="shared" si="130"/>
        <v>0</v>
      </c>
      <c r="K322" s="161" t="s">
        <v>628</v>
      </c>
      <c r="L322" s="166"/>
      <c r="M322" s="167" t="s">
        <v>3</v>
      </c>
      <c r="N322" s="168" t="s">
        <v>44</v>
      </c>
      <c r="O322" s="49"/>
      <c r="P322" s="155">
        <f t="shared" si="131"/>
        <v>0</v>
      </c>
      <c r="Q322" s="155">
        <v>0</v>
      </c>
      <c r="R322" s="155">
        <f t="shared" si="132"/>
        <v>0</v>
      </c>
      <c r="S322" s="155">
        <v>0</v>
      </c>
      <c r="T322" s="156">
        <f t="shared" si="133"/>
        <v>0</v>
      </c>
      <c r="AR322" s="157" t="s">
        <v>321</v>
      </c>
      <c r="AT322" s="157" t="s">
        <v>255</v>
      </c>
      <c r="AU322" s="157" t="s">
        <v>85</v>
      </c>
      <c r="AY322" s="14" t="s">
        <v>189</v>
      </c>
      <c r="BE322" s="158">
        <f t="shared" si="134"/>
        <v>0</v>
      </c>
      <c r="BF322" s="158">
        <f t="shared" si="135"/>
        <v>0</v>
      </c>
      <c r="BG322" s="158">
        <f t="shared" si="136"/>
        <v>0</v>
      </c>
      <c r="BH322" s="158">
        <f t="shared" si="137"/>
        <v>0</v>
      </c>
      <c r="BI322" s="158">
        <f t="shared" si="138"/>
        <v>0</v>
      </c>
      <c r="BJ322" s="14" t="s">
        <v>85</v>
      </c>
      <c r="BK322" s="158">
        <f t="shared" si="139"/>
        <v>0</v>
      </c>
      <c r="BL322" s="14" t="s">
        <v>254</v>
      </c>
      <c r="BM322" s="157" t="s">
        <v>959</v>
      </c>
    </row>
    <row r="323" spans="2:65" s="1" customFormat="1" ht="16.5" customHeight="1">
      <c r="B323" s="145"/>
      <c r="C323" s="146" t="s">
        <v>960</v>
      </c>
      <c r="D323" s="146" t="s">
        <v>191</v>
      </c>
      <c r="E323" s="147" t="s">
        <v>961</v>
      </c>
      <c r="F323" s="148" t="s">
        <v>962</v>
      </c>
      <c r="G323" s="149" t="s">
        <v>258</v>
      </c>
      <c r="H323" s="150">
        <v>269.45</v>
      </c>
      <c r="I323" s="151"/>
      <c r="J323" s="152">
        <f t="shared" si="130"/>
        <v>0</v>
      </c>
      <c r="K323" s="148" t="s">
        <v>195</v>
      </c>
      <c r="L323" s="29"/>
      <c r="M323" s="153" t="s">
        <v>3</v>
      </c>
      <c r="N323" s="154" t="s">
        <v>44</v>
      </c>
      <c r="O323" s="49"/>
      <c r="P323" s="155">
        <f t="shared" si="131"/>
        <v>0</v>
      </c>
      <c r="Q323" s="155">
        <v>0</v>
      </c>
      <c r="R323" s="155">
        <f t="shared" si="132"/>
        <v>0</v>
      </c>
      <c r="S323" s="155">
        <v>0</v>
      </c>
      <c r="T323" s="156">
        <f t="shared" si="133"/>
        <v>0</v>
      </c>
      <c r="AR323" s="157" t="s">
        <v>254</v>
      </c>
      <c r="AT323" s="157" t="s">
        <v>191</v>
      </c>
      <c r="AU323" s="157" t="s">
        <v>85</v>
      </c>
      <c r="AY323" s="14" t="s">
        <v>189</v>
      </c>
      <c r="BE323" s="158">
        <f t="shared" si="134"/>
        <v>0</v>
      </c>
      <c r="BF323" s="158">
        <f t="shared" si="135"/>
        <v>0</v>
      </c>
      <c r="BG323" s="158">
        <f t="shared" si="136"/>
        <v>0</v>
      </c>
      <c r="BH323" s="158">
        <f t="shared" si="137"/>
        <v>0</v>
      </c>
      <c r="BI323" s="158">
        <f t="shared" si="138"/>
        <v>0</v>
      </c>
      <c r="BJ323" s="14" t="s">
        <v>85</v>
      </c>
      <c r="BK323" s="158">
        <f t="shared" si="139"/>
        <v>0</v>
      </c>
      <c r="BL323" s="14" t="s">
        <v>254</v>
      </c>
      <c r="BM323" s="157" t="s">
        <v>963</v>
      </c>
    </row>
    <row r="324" spans="2:65" s="1" customFormat="1" ht="16.5" customHeight="1">
      <c r="B324" s="145"/>
      <c r="C324" s="159" t="s">
        <v>964</v>
      </c>
      <c r="D324" s="159" t="s">
        <v>255</v>
      </c>
      <c r="E324" s="160" t="s">
        <v>965</v>
      </c>
      <c r="F324" s="161" t="s">
        <v>966</v>
      </c>
      <c r="G324" s="162" t="s">
        <v>967</v>
      </c>
      <c r="H324" s="163">
        <v>309.86799999999999</v>
      </c>
      <c r="I324" s="164"/>
      <c r="J324" s="165">
        <f t="shared" si="130"/>
        <v>0</v>
      </c>
      <c r="K324" s="161" t="s">
        <v>628</v>
      </c>
      <c r="L324" s="166"/>
      <c r="M324" s="167" t="s">
        <v>3</v>
      </c>
      <c r="N324" s="168" t="s">
        <v>44</v>
      </c>
      <c r="O324" s="49"/>
      <c r="P324" s="155">
        <f t="shared" si="131"/>
        <v>0</v>
      </c>
      <c r="Q324" s="155">
        <v>0</v>
      </c>
      <c r="R324" s="155">
        <f t="shared" si="132"/>
        <v>0</v>
      </c>
      <c r="S324" s="155">
        <v>0</v>
      </c>
      <c r="T324" s="156">
        <f t="shared" si="133"/>
        <v>0</v>
      </c>
      <c r="AR324" s="157" t="s">
        <v>321</v>
      </c>
      <c r="AT324" s="157" t="s">
        <v>255</v>
      </c>
      <c r="AU324" s="157" t="s">
        <v>85</v>
      </c>
      <c r="AY324" s="14" t="s">
        <v>189</v>
      </c>
      <c r="BE324" s="158">
        <f t="shared" si="134"/>
        <v>0</v>
      </c>
      <c r="BF324" s="158">
        <f t="shared" si="135"/>
        <v>0</v>
      </c>
      <c r="BG324" s="158">
        <f t="shared" si="136"/>
        <v>0</v>
      </c>
      <c r="BH324" s="158">
        <f t="shared" si="137"/>
        <v>0</v>
      </c>
      <c r="BI324" s="158">
        <f t="shared" si="138"/>
        <v>0</v>
      </c>
      <c r="BJ324" s="14" t="s">
        <v>85</v>
      </c>
      <c r="BK324" s="158">
        <f t="shared" si="139"/>
        <v>0</v>
      </c>
      <c r="BL324" s="14" t="s">
        <v>254</v>
      </c>
      <c r="BM324" s="157" t="s">
        <v>968</v>
      </c>
    </row>
    <row r="325" spans="2:65" s="1" customFormat="1" ht="16.5" customHeight="1">
      <c r="B325" s="145"/>
      <c r="C325" s="146" t="s">
        <v>969</v>
      </c>
      <c r="D325" s="146" t="s">
        <v>191</v>
      </c>
      <c r="E325" s="147" t="s">
        <v>970</v>
      </c>
      <c r="F325" s="148" t="s">
        <v>971</v>
      </c>
      <c r="G325" s="149" t="s">
        <v>233</v>
      </c>
      <c r="H325" s="150">
        <v>15.75</v>
      </c>
      <c r="I325" s="151"/>
      <c r="J325" s="152">
        <f t="shared" si="130"/>
        <v>0</v>
      </c>
      <c r="K325" s="148" t="s">
        <v>195</v>
      </c>
      <c r="L325" s="29"/>
      <c r="M325" s="153" t="s">
        <v>3</v>
      </c>
      <c r="N325" s="154" t="s">
        <v>44</v>
      </c>
      <c r="O325" s="49"/>
      <c r="P325" s="155">
        <f t="shared" si="131"/>
        <v>0</v>
      </c>
      <c r="Q325" s="155">
        <v>0</v>
      </c>
      <c r="R325" s="155">
        <f t="shared" si="132"/>
        <v>0</v>
      </c>
      <c r="S325" s="155">
        <v>0</v>
      </c>
      <c r="T325" s="156">
        <f t="shared" si="133"/>
        <v>0</v>
      </c>
      <c r="AR325" s="157" t="s">
        <v>254</v>
      </c>
      <c r="AT325" s="157" t="s">
        <v>191</v>
      </c>
      <c r="AU325" s="157" t="s">
        <v>85</v>
      </c>
      <c r="AY325" s="14" t="s">
        <v>189</v>
      </c>
      <c r="BE325" s="158">
        <f t="shared" si="134"/>
        <v>0</v>
      </c>
      <c r="BF325" s="158">
        <f t="shared" si="135"/>
        <v>0</v>
      </c>
      <c r="BG325" s="158">
        <f t="shared" si="136"/>
        <v>0</v>
      </c>
      <c r="BH325" s="158">
        <f t="shared" si="137"/>
        <v>0</v>
      </c>
      <c r="BI325" s="158">
        <f t="shared" si="138"/>
        <v>0</v>
      </c>
      <c r="BJ325" s="14" t="s">
        <v>85</v>
      </c>
      <c r="BK325" s="158">
        <f t="shared" si="139"/>
        <v>0</v>
      </c>
      <c r="BL325" s="14" t="s">
        <v>254</v>
      </c>
      <c r="BM325" s="157" t="s">
        <v>972</v>
      </c>
    </row>
    <row r="326" spans="2:65" s="1" customFormat="1" ht="16.5" customHeight="1">
      <c r="B326" s="145"/>
      <c r="C326" s="159" t="s">
        <v>973</v>
      </c>
      <c r="D326" s="159" t="s">
        <v>255</v>
      </c>
      <c r="E326" s="160" t="s">
        <v>957</v>
      </c>
      <c r="F326" s="161" t="s">
        <v>958</v>
      </c>
      <c r="G326" s="162" t="s">
        <v>233</v>
      </c>
      <c r="H326" s="163">
        <v>18.899999999999999</v>
      </c>
      <c r="I326" s="164"/>
      <c r="J326" s="165">
        <f t="shared" si="130"/>
        <v>0</v>
      </c>
      <c r="K326" s="161" t="s">
        <v>628</v>
      </c>
      <c r="L326" s="166"/>
      <c r="M326" s="167" t="s">
        <v>3</v>
      </c>
      <c r="N326" s="168" t="s">
        <v>44</v>
      </c>
      <c r="O326" s="49"/>
      <c r="P326" s="155">
        <f t="shared" si="131"/>
        <v>0</v>
      </c>
      <c r="Q326" s="155">
        <v>0</v>
      </c>
      <c r="R326" s="155">
        <f t="shared" si="132"/>
        <v>0</v>
      </c>
      <c r="S326" s="155">
        <v>0</v>
      </c>
      <c r="T326" s="156">
        <f t="shared" si="133"/>
        <v>0</v>
      </c>
      <c r="AR326" s="157" t="s">
        <v>321</v>
      </c>
      <c r="AT326" s="157" t="s">
        <v>255</v>
      </c>
      <c r="AU326" s="157" t="s">
        <v>85</v>
      </c>
      <c r="AY326" s="14" t="s">
        <v>189</v>
      </c>
      <c r="BE326" s="158">
        <f t="shared" si="134"/>
        <v>0</v>
      </c>
      <c r="BF326" s="158">
        <f t="shared" si="135"/>
        <v>0</v>
      </c>
      <c r="BG326" s="158">
        <f t="shared" si="136"/>
        <v>0</v>
      </c>
      <c r="BH326" s="158">
        <f t="shared" si="137"/>
        <v>0</v>
      </c>
      <c r="BI326" s="158">
        <f t="shared" si="138"/>
        <v>0</v>
      </c>
      <c r="BJ326" s="14" t="s">
        <v>85</v>
      </c>
      <c r="BK326" s="158">
        <f t="shared" si="139"/>
        <v>0</v>
      </c>
      <c r="BL326" s="14" t="s">
        <v>254</v>
      </c>
      <c r="BM326" s="157" t="s">
        <v>974</v>
      </c>
    </row>
    <row r="327" spans="2:65" s="1" customFormat="1" ht="16.5" customHeight="1">
      <c r="B327" s="145"/>
      <c r="C327" s="146" t="s">
        <v>975</v>
      </c>
      <c r="D327" s="146" t="s">
        <v>191</v>
      </c>
      <c r="E327" s="147" t="s">
        <v>976</v>
      </c>
      <c r="F327" s="148" t="s">
        <v>977</v>
      </c>
      <c r="G327" s="149" t="s">
        <v>233</v>
      </c>
      <c r="H327" s="150">
        <v>65.198999999999998</v>
      </c>
      <c r="I327" s="151"/>
      <c r="J327" s="152">
        <f t="shared" si="130"/>
        <v>0</v>
      </c>
      <c r="K327" s="148" t="s">
        <v>195</v>
      </c>
      <c r="L327" s="29"/>
      <c r="M327" s="153" t="s">
        <v>3</v>
      </c>
      <c r="N327" s="154" t="s">
        <v>44</v>
      </c>
      <c r="O327" s="49"/>
      <c r="P327" s="155">
        <f t="shared" si="131"/>
        <v>0</v>
      </c>
      <c r="Q327" s="155">
        <v>2.0000000000000001E-4</v>
      </c>
      <c r="R327" s="155">
        <f t="shared" si="132"/>
        <v>1.3039800000000001E-2</v>
      </c>
      <c r="S327" s="155">
        <v>0</v>
      </c>
      <c r="T327" s="156">
        <f t="shared" si="133"/>
        <v>0</v>
      </c>
      <c r="AR327" s="157" t="s">
        <v>254</v>
      </c>
      <c r="AT327" s="157" t="s">
        <v>191</v>
      </c>
      <c r="AU327" s="157" t="s">
        <v>85</v>
      </c>
      <c r="AY327" s="14" t="s">
        <v>189</v>
      </c>
      <c r="BE327" s="158">
        <f t="shared" si="134"/>
        <v>0</v>
      </c>
      <c r="BF327" s="158">
        <f t="shared" si="135"/>
        <v>0</v>
      </c>
      <c r="BG327" s="158">
        <f t="shared" si="136"/>
        <v>0</v>
      </c>
      <c r="BH327" s="158">
        <f t="shared" si="137"/>
        <v>0</v>
      </c>
      <c r="BI327" s="158">
        <f t="shared" si="138"/>
        <v>0</v>
      </c>
      <c r="BJ327" s="14" t="s">
        <v>85</v>
      </c>
      <c r="BK327" s="158">
        <f t="shared" si="139"/>
        <v>0</v>
      </c>
      <c r="BL327" s="14" t="s">
        <v>254</v>
      </c>
      <c r="BM327" s="157" t="s">
        <v>978</v>
      </c>
    </row>
    <row r="328" spans="2:65" s="1" customFormat="1" ht="16.5" customHeight="1">
      <c r="B328" s="145"/>
      <c r="C328" s="146" t="s">
        <v>979</v>
      </c>
      <c r="D328" s="146" t="s">
        <v>191</v>
      </c>
      <c r="E328" s="147" t="s">
        <v>980</v>
      </c>
      <c r="F328" s="148" t="s">
        <v>981</v>
      </c>
      <c r="G328" s="149" t="s">
        <v>233</v>
      </c>
      <c r="H328" s="150">
        <v>52.5</v>
      </c>
      <c r="I328" s="151"/>
      <c r="J328" s="152">
        <f t="shared" si="130"/>
        <v>0</v>
      </c>
      <c r="K328" s="148" t="s">
        <v>195</v>
      </c>
      <c r="L328" s="29"/>
      <c r="M328" s="153" t="s">
        <v>3</v>
      </c>
      <c r="N328" s="154" t="s">
        <v>44</v>
      </c>
      <c r="O328" s="49"/>
      <c r="P328" s="155">
        <f t="shared" si="131"/>
        <v>0</v>
      </c>
      <c r="Q328" s="155">
        <v>2.7E-4</v>
      </c>
      <c r="R328" s="155">
        <f t="shared" si="132"/>
        <v>1.4175E-2</v>
      </c>
      <c r="S328" s="155">
        <v>0</v>
      </c>
      <c r="T328" s="156">
        <f t="shared" si="133"/>
        <v>0</v>
      </c>
      <c r="AR328" s="157" t="s">
        <v>254</v>
      </c>
      <c r="AT328" s="157" t="s">
        <v>191</v>
      </c>
      <c r="AU328" s="157" t="s">
        <v>85</v>
      </c>
      <c r="AY328" s="14" t="s">
        <v>189</v>
      </c>
      <c r="BE328" s="158">
        <f t="shared" si="134"/>
        <v>0</v>
      </c>
      <c r="BF328" s="158">
        <f t="shared" si="135"/>
        <v>0</v>
      </c>
      <c r="BG328" s="158">
        <f t="shared" si="136"/>
        <v>0</v>
      </c>
      <c r="BH328" s="158">
        <f t="shared" si="137"/>
        <v>0</v>
      </c>
      <c r="BI328" s="158">
        <f t="shared" si="138"/>
        <v>0</v>
      </c>
      <c r="BJ328" s="14" t="s">
        <v>85</v>
      </c>
      <c r="BK328" s="158">
        <f t="shared" si="139"/>
        <v>0</v>
      </c>
      <c r="BL328" s="14" t="s">
        <v>254</v>
      </c>
      <c r="BM328" s="157" t="s">
        <v>982</v>
      </c>
    </row>
    <row r="329" spans="2:65" s="1" customFormat="1" ht="16.5" customHeight="1">
      <c r="B329" s="145"/>
      <c r="C329" s="159" t="s">
        <v>983</v>
      </c>
      <c r="D329" s="159" t="s">
        <v>255</v>
      </c>
      <c r="E329" s="160" t="s">
        <v>984</v>
      </c>
      <c r="F329" s="161" t="s">
        <v>3148</v>
      </c>
      <c r="G329" s="162" t="s">
        <v>681</v>
      </c>
      <c r="H329" s="163">
        <v>20</v>
      </c>
      <c r="I329" s="164"/>
      <c r="J329" s="165">
        <f t="shared" si="130"/>
        <v>0</v>
      </c>
      <c r="K329" s="161" t="s">
        <v>628</v>
      </c>
      <c r="L329" s="166"/>
      <c r="M329" s="167" t="s">
        <v>3</v>
      </c>
      <c r="N329" s="168" t="s">
        <v>44</v>
      </c>
      <c r="O329" s="49"/>
      <c r="P329" s="155">
        <f t="shared" si="131"/>
        <v>0</v>
      </c>
      <c r="Q329" s="155">
        <v>0</v>
      </c>
      <c r="R329" s="155">
        <f t="shared" si="132"/>
        <v>0</v>
      </c>
      <c r="S329" s="155">
        <v>0</v>
      </c>
      <c r="T329" s="156">
        <f t="shared" si="133"/>
        <v>0</v>
      </c>
      <c r="AR329" s="157" t="s">
        <v>321</v>
      </c>
      <c r="AT329" s="157" t="s">
        <v>255</v>
      </c>
      <c r="AU329" s="157" t="s">
        <v>85</v>
      </c>
      <c r="AY329" s="14" t="s">
        <v>189</v>
      </c>
      <c r="BE329" s="158">
        <f t="shared" si="134"/>
        <v>0</v>
      </c>
      <c r="BF329" s="158">
        <f t="shared" si="135"/>
        <v>0</v>
      </c>
      <c r="BG329" s="158">
        <f t="shared" si="136"/>
        <v>0</v>
      </c>
      <c r="BH329" s="158">
        <f t="shared" si="137"/>
        <v>0</v>
      </c>
      <c r="BI329" s="158">
        <f t="shared" si="138"/>
        <v>0</v>
      </c>
      <c r="BJ329" s="14" t="s">
        <v>85</v>
      </c>
      <c r="BK329" s="158">
        <f t="shared" si="139"/>
        <v>0</v>
      </c>
      <c r="BL329" s="14" t="s">
        <v>254</v>
      </c>
      <c r="BM329" s="157" t="s">
        <v>985</v>
      </c>
    </row>
    <row r="330" spans="2:65" s="1" customFormat="1" ht="16.5" customHeight="1">
      <c r="B330" s="145"/>
      <c r="C330" s="146" t="s">
        <v>986</v>
      </c>
      <c r="D330" s="146" t="s">
        <v>191</v>
      </c>
      <c r="E330" s="147" t="s">
        <v>987</v>
      </c>
      <c r="F330" s="148" t="s">
        <v>988</v>
      </c>
      <c r="G330" s="149" t="s">
        <v>233</v>
      </c>
      <c r="H330" s="150">
        <v>4.8600000000000003</v>
      </c>
      <c r="I330" s="151"/>
      <c r="J330" s="152">
        <f t="shared" si="130"/>
        <v>0</v>
      </c>
      <c r="K330" s="148" t="s">
        <v>195</v>
      </c>
      <c r="L330" s="29"/>
      <c r="M330" s="153" t="s">
        <v>3</v>
      </c>
      <c r="N330" s="154" t="s">
        <v>44</v>
      </c>
      <c r="O330" s="49"/>
      <c r="P330" s="155">
        <f t="shared" si="131"/>
        <v>0</v>
      </c>
      <c r="Q330" s="155">
        <v>2.5999999999999998E-4</v>
      </c>
      <c r="R330" s="155">
        <f t="shared" si="132"/>
        <v>1.2635999999999999E-3</v>
      </c>
      <c r="S330" s="155">
        <v>0</v>
      </c>
      <c r="T330" s="156">
        <f t="shared" si="133"/>
        <v>0</v>
      </c>
      <c r="AR330" s="157" t="s">
        <v>254</v>
      </c>
      <c r="AT330" s="157" t="s">
        <v>191</v>
      </c>
      <c r="AU330" s="157" t="s">
        <v>85</v>
      </c>
      <c r="AY330" s="14" t="s">
        <v>189</v>
      </c>
      <c r="BE330" s="158">
        <f t="shared" si="134"/>
        <v>0</v>
      </c>
      <c r="BF330" s="158">
        <f t="shared" si="135"/>
        <v>0</v>
      </c>
      <c r="BG330" s="158">
        <f t="shared" si="136"/>
        <v>0</v>
      </c>
      <c r="BH330" s="158">
        <f t="shared" si="137"/>
        <v>0</v>
      </c>
      <c r="BI330" s="158">
        <f t="shared" si="138"/>
        <v>0</v>
      </c>
      <c r="BJ330" s="14" t="s">
        <v>85</v>
      </c>
      <c r="BK330" s="158">
        <f t="shared" si="139"/>
        <v>0</v>
      </c>
      <c r="BL330" s="14" t="s">
        <v>254</v>
      </c>
      <c r="BM330" s="157" t="s">
        <v>989</v>
      </c>
    </row>
    <row r="331" spans="2:65" s="1" customFormat="1" ht="16.5" customHeight="1">
      <c r="B331" s="145"/>
      <c r="C331" s="159" t="s">
        <v>990</v>
      </c>
      <c r="D331" s="159" t="s">
        <v>255</v>
      </c>
      <c r="E331" s="160" t="s">
        <v>991</v>
      </c>
      <c r="F331" s="161" t="s">
        <v>3149</v>
      </c>
      <c r="G331" s="162" t="s">
        <v>681</v>
      </c>
      <c r="H331" s="163">
        <v>1</v>
      </c>
      <c r="I331" s="164"/>
      <c r="J331" s="165">
        <f t="shared" si="130"/>
        <v>0</v>
      </c>
      <c r="K331" s="161" t="s">
        <v>628</v>
      </c>
      <c r="L331" s="166"/>
      <c r="M331" s="167" t="s">
        <v>3</v>
      </c>
      <c r="N331" s="168" t="s">
        <v>44</v>
      </c>
      <c r="O331" s="49"/>
      <c r="P331" s="155">
        <f t="shared" si="131"/>
        <v>0</v>
      </c>
      <c r="Q331" s="155">
        <v>0</v>
      </c>
      <c r="R331" s="155">
        <f t="shared" si="132"/>
        <v>0</v>
      </c>
      <c r="S331" s="155">
        <v>0</v>
      </c>
      <c r="T331" s="156">
        <f t="shared" si="133"/>
        <v>0</v>
      </c>
      <c r="AR331" s="157" t="s">
        <v>321</v>
      </c>
      <c r="AT331" s="157" t="s">
        <v>255</v>
      </c>
      <c r="AU331" s="157" t="s">
        <v>85</v>
      </c>
      <c r="AY331" s="14" t="s">
        <v>189</v>
      </c>
      <c r="BE331" s="158">
        <f t="shared" si="134"/>
        <v>0</v>
      </c>
      <c r="BF331" s="158">
        <f t="shared" si="135"/>
        <v>0</v>
      </c>
      <c r="BG331" s="158">
        <f t="shared" si="136"/>
        <v>0</v>
      </c>
      <c r="BH331" s="158">
        <f t="shared" si="137"/>
        <v>0</v>
      </c>
      <c r="BI331" s="158">
        <f t="shared" si="138"/>
        <v>0</v>
      </c>
      <c r="BJ331" s="14" t="s">
        <v>85</v>
      </c>
      <c r="BK331" s="158">
        <f t="shared" si="139"/>
        <v>0</v>
      </c>
      <c r="BL331" s="14" t="s">
        <v>254</v>
      </c>
      <c r="BM331" s="157" t="s">
        <v>992</v>
      </c>
    </row>
    <row r="332" spans="2:65" s="1" customFormat="1" ht="16.5" customHeight="1">
      <c r="B332" s="145"/>
      <c r="C332" s="146" t="s">
        <v>993</v>
      </c>
      <c r="D332" s="146" t="s">
        <v>191</v>
      </c>
      <c r="E332" s="147" t="s">
        <v>994</v>
      </c>
      <c r="F332" s="148" t="s">
        <v>995</v>
      </c>
      <c r="G332" s="149" t="s">
        <v>307</v>
      </c>
      <c r="H332" s="150">
        <v>8</v>
      </c>
      <c r="I332" s="151"/>
      <c r="J332" s="152">
        <f t="shared" si="130"/>
        <v>0</v>
      </c>
      <c r="K332" s="148" t="s">
        <v>195</v>
      </c>
      <c r="L332" s="29"/>
      <c r="M332" s="153" t="s">
        <v>3</v>
      </c>
      <c r="N332" s="154" t="s">
        <v>44</v>
      </c>
      <c r="O332" s="49"/>
      <c r="P332" s="155">
        <f t="shared" si="131"/>
        <v>0</v>
      </c>
      <c r="Q332" s="155">
        <v>2.7E-4</v>
      </c>
      <c r="R332" s="155">
        <f t="shared" si="132"/>
        <v>2.16E-3</v>
      </c>
      <c r="S332" s="155">
        <v>0</v>
      </c>
      <c r="T332" s="156">
        <f t="shared" si="133"/>
        <v>0</v>
      </c>
      <c r="AR332" s="157" t="s">
        <v>254</v>
      </c>
      <c r="AT332" s="157" t="s">
        <v>191</v>
      </c>
      <c r="AU332" s="157" t="s">
        <v>85</v>
      </c>
      <c r="AY332" s="14" t="s">
        <v>189</v>
      </c>
      <c r="BE332" s="158">
        <f t="shared" si="134"/>
        <v>0</v>
      </c>
      <c r="BF332" s="158">
        <f t="shared" si="135"/>
        <v>0</v>
      </c>
      <c r="BG332" s="158">
        <f t="shared" si="136"/>
        <v>0</v>
      </c>
      <c r="BH332" s="158">
        <f t="shared" si="137"/>
        <v>0</v>
      </c>
      <c r="BI332" s="158">
        <f t="shared" si="138"/>
        <v>0</v>
      </c>
      <c r="BJ332" s="14" t="s">
        <v>85</v>
      </c>
      <c r="BK332" s="158">
        <f t="shared" si="139"/>
        <v>0</v>
      </c>
      <c r="BL332" s="14" t="s">
        <v>254</v>
      </c>
      <c r="BM332" s="157" t="s">
        <v>996</v>
      </c>
    </row>
    <row r="333" spans="2:65" s="1" customFormat="1" ht="27" customHeight="1">
      <c r="B333" s="145"/>
      <c r="C333" s="159" t="s">
        <v>997</v>
      </c>
      <c r="D333" s="159" t="s">
        <v>255</v>
      </c>
      <c r="E333" s="160" t="s">
        <v>998</v>
      </c>
      <c r="F333" s="161" t="s">
        <v>3150</v>
      </c>
      <c r="G333" s="162" t="s">
        <v>681</v>
      </c>
      <c r="H333" s="163">
        <v>8</v>
      </c>
      <c r="I333" s="164"/>
      <c r="J333" s="165">
        <f t="shared" si="130"/>
        <v>0</v>
      </c>
      <c r="K333" s="161" t="s">
        <v>628</v>
      </c>
      <c r="L333" s="166"/>
      <c r="M333" s="167" t="s">
        <v>3</v>
      </c>
      <c r="N333" s="168" t="s">
        <v>44</v>
      </c>
      <c r="O333" s="49"/>
      <c r="P333" s="155">
        <f t="shared" si="131"/>
        <v>0</v>
      </c>
      <c r="Q333" s="155">
        <v>0</v>
      </c>
      <c r="R333" s="155">
        <f t="shared" si="132"/>
        <v>0</v>
      </c>
      <c r="S333" s="155">
        <v>0</v>
      </c>
      <c r="T333" s="156">
        <f t="shared" si="133"/>
        <v>0</v>
      </c>
      <c r="AR333" s="157" t="s">
        <v>321</v>
      </c>
      <c r="AT333" s="157" t="s">
        <v>255</v>
      </c>
      <c r="AU333" s="157" t="s">
        <v>85</v>
      </c>
      <c r="AY333" s="14" t="s">
        <v>189</v>
      </c>
      <c r="BE333" s="158">
        <f t="shared" si="134"/>
        <v>0</v>
      </c>
      <c r="BF333" s="158">
        <f t="shared" si="135"/>
        <v>0</v>
      </c>
      <c r="BG333" s="158">
        <f t="shared" si="136"/>
        <v>0</v>
      </c>
      <c r="BH333" s="158">
        <f t="shared" si="137"/>
        <v>0</v>
      </c>
      <c r="BI333" s="158">
        <f t="shared" si="138"/>
        <v>0</v>
      </c>
      <c r="BJ333" s="14" t="s">
        <v>85</v>
      </c>
      <c r="BK333" s="158">
        <f t="shared" si="139"/>
        <v>0</v>
      </c>
      <c r="BL333" s="14" t="s">
        <v>254</v>
      </c>
      <c r="BM333" s="157" t="s">
        <v>999</v>
      </c>
    </row>
    <row r="334" spans="2:65" s="1" customFormat="1" ht="24" customHeight="1">
      <c r="B334" s="145"/>
      <c r="C334" s="146" t="s">
        <v>1000</v>
      </c>
      <c r="D334" s="146" t="s">
        <v>191</v>
      </c>
      <c r="E334" s="147" t="s">
        <v>1001</v>
      </c>
      <c r="F334" s="148" t="s">
        <v>1002</v>
      </c>
      <c r="G334" s="149" t="s">
        <v>258</v>
      </c>
      <c r="H334" s="150">
        <v>178.4</v>
      </c>
      <c r="I334" s="151"/>
      <c r="J334" s="152">
        <f t="shared" si="130"/>
        <v>0</v>
      </c>
      <c r="K334" s="148" t="s">
        <v>195</v>
      </c>
      <c r="L334" s="29"/>
      <c r="M334" s="153" t="s">
        <v>3</v>
      </c>
      <c r="N334" s="154" t="s">
        <v>44</v>
      </c>
      <c r="O334" s="49"/>
      <c r="P334" s="155">
        <f t="shared" si="131"/>
        <v>0</v>
      </c>
      <c r="Q334" s="155">
        <v>1.9000000000000001E-4</v>
      </c>
      <c r="R334" s="155">
        <f t="shared" si="132"/>
        <v>3.3896000000000003E-2</v>
      </c>
      <c r="S334" s="155">
        <v>0</v>
      </c>
      <c r="T334" s="156">
        <f t="shared" si="133"/>
        <v>0</v>
      </c>
      <c r="AR334" s="157" t="s">
        <v>254</v>
      </c>
      <c r="AT334" s="157" t="s">
        <v>191</v>
      </c>
      <c r="AU334" s="157" t="s">
        <v>85</v>
      </c>
      <c r="AY334" s="14" t="s">
        <v>189</v>
      </c>
      <c r="BE334" s="158">
        <f t="shared" si="134"/>
        <v>0</v>
      </c>
      <c r="BF334" s="158">
        <f t="shared" si="135"/>
        <v>0</v>
      </c>
      <c r="BG334" s="158">
        <f t="shared" si="136"/>
        <v>0</v>
      </c>
      <c r="BH334" s="158">
        <f t="shared" si="137"/>
        <v>0</v>
      </c>
      <c r="BI334" s="158">
        <f t="shared" si="138"/>
        <v>0</v>
      </c>
      <c r="BJ334" s="14" t="s">
        <v>85</v>
      </c>
      <c r="BK334" s="158">
        <f t="shared" si="139"/>
        <v>0</v>
      </c>
      <c r="BL334" s="14" t="s">
        <v>254</v>
      </c>
      <c r="BM334" s="157" t="s">
        <v>1003</v>
      </c>
    </row>
    <row r="335" spans="2:65" s="1" customFormat="1" ht="24" customHeight="1">
      <c r="B335" s="145"/>
      <c r="C335" s="146" t="s">
        <v>1004</v>
      </c>
      <c r="D335" s="146" t="s">
        <v>191</v>
      </c>
      <c r="E335" s="147" t="s">
        <v>1005</v>
      </c>
      <c r="F335" s="148" t="s">
        <v>1006</v>
      </c>
      <c r="G335" s="149" t="s">
        <v>307</v>
      </c>
      <c r="H335" s="150">
        <v>30</v>
      </c>
      <c r="I335" s="151"/>
      <c r="J335" s="152">
        <f t="shared" si="130"/>
        <v>0</v>
      </c>
      <c r="K335" s="148" t="s">
        <v>195</v>
      </c>
      <c r="L335" s="29"/>
      <c r="M335" s="153" t="s">
        <v>3</v>
      </c>
      <c r="N335" s="154" t="s">
        <v>44</v>
      </c>
      <c r="O335" s="49"/>
      <c r="P335" s="155">
        <f t="shared" si="131"/>
        <v>0</v>
      </c>
      <c r="Q335" s="155">
        <v>0</v>
      </c>
      <c r="R335" s="155">
        <f t="shared" si="132"/>
        <v>0</v>
      </c>
      <c r="S335" s="155">
        <v>0</v>
      </c>
      <c r="T335" s="156">
        <f t="shared" si="133"/>
        <v>0</v>
      </c>
      <c r="AR335" s="157" t="s">
        <v>254</v>
      </c>
      <c r="AT335" s="157" t="s">
        <v>191</v>
      </c>
      <c r="AU335" s="157" t="s">
        <v>85</v>
      </c>
      <c r="AY335" s="14" t="s">
        <v>189</v>
      </c>
      <c r="BE335" s="158">
        <f t="shared" si="134"/>
        <v>0</v>
      </c>
      <c r="BF335" s="158">
        <f t="shared" si="135"/>
        <v>0</v>
      </c>
      <c r="BG335" s="158">
        <f t="shared" si="136"/>
        <v>0</v>
      </c>
      <c r="BH335" s="158">
        <f t="shared" si="137"/>
        <v>0</v>
      </c>
      <c r="BI335" s="158">
        <f t="shared" si="138"/>
        <v>0</v>
      </c>
      <c r="BJ335" s="14" t="s">
        <v>85</v>
      </c>
      <c r="BK335" s="158">
        <f t="shared" si="139"/>
        <v>0</v>
      </c>
      <c r="BL335" s="14" t="s">
        <v>254</v>
      </c>
      <c r="BM335" s="157" t="s">
        <v>1007</v>
      </c>
    </row>
    <row r="336" spans="2:65" s="1" customFormat="1" ht="16.5" customHeight="1">
      <c r="B336" s="145"/>
      <c r="C336" s="159" t="s">
        <v>1008</v>
      </c>
      <c r="D336" s="159" t="s">
        <v>255</v>
      </c>
      <c r="E336" s="160" t="s">
        <v>1009</v>
      </c>
      <c r="F336" s="161" t="s">
        <v>1010</v>
      </c>
      <c r="G336" s="162" t="s">
        <v>307</v>
      </c>
      <c r="H336" s="163">
        <v>10</v>
      </c>
      <c r="I336" s="164"/>
      <c r="J336" s="165">
        <f t="shared" si="130"/>
        <v>0</v>
      </c>
      <c r="K336" s="161" t="s">
        <v>195</v>
      </c>
      <c r="L336" s="166"/>
      <c r="M336" s="167" t="s">
        <v>3</v>
      </c>
      <c r="N336" s="168" t="s">
        <v>44</v>
      </c>
      <c r="O336" s="49"/>
      <c r="P336" s="155">
        <f t="shared" si="131"/>
        <v>0</v>
      </c>
      <c r="Q336" s="155">
        <v>1.6500000000000001E-2</v>
      </c>
      <c r="R336" s="155">
        <f t="shared" si="132"/>
        <v>0.16500000000000001</v>
      </c>
      <c r="S336" s="155">
        <v>0</v>
      </c>
      <c r="T336" s="156">
        <f t="shared" si="133"/>
        <v>0</v>
      </c>
      <c r="AR336" s="157" t="s">
        <v>321</v>
      </c>
      <c r="AT336" s="157" t="s">
        <v>255</v>
      </c>
      <c r="AU336" s="157" t="s">
        <v>85</v>
      </c>
      <c r="AY336" s="14" t="s">
        <v>189</v>
      </c>
      <c r="BE336" s="158">
        <f t="shared" si="134"/>
        <v>0</v>
      </c>
      <c r="BF336" s="158">
        <f t="shared" si="135"/>
        <v>0</v>
      </c>
      <c r="BG336" s="158">
        <f t="shared" si="136"/>
        <v>0</v>
      </c>
      <c r="BH336" s="158">
        <f t="shared" si="137"/>
        <v>0</v>
      </c>
      <c r="BI336" s="158">
        <f t="shared" si="138"/>
        <v>0</v>
      </c>
      <c r="BJ336" s="14" t="s">
        <v>85</v>
      </c>
      <c r="BK336" s="158">
        <f t="shared" si="139"/>
        <v>0</v>
      </c>
      <c r="BL336" s="14" t="s">
        <v>254</v>
      </c>
      <c r="BM336" s="157" t="s">
        <v>1011</v>
      </c>
    </row>
    <row r="337" spans="2:65" s="1" customFormat="1" ht="16.5" customHeight="1">
      <c r="B337" s="145"/>
      <c r="C337" s="159" t="s">
        <v>1012</v>
      </c>
      <c r="D337" s="159" t="s">
        <v>255</v>
      </c>
      <c r="E337" s="160" t="s">
        <v>1013</v>
      </c>
      <c r="F337" s="161" t="s">
        <v>1014</v>
      </c>
      <c r="G337" s="162" t="s">
        <v>307</v>
      </c>
      <c r="H337" s="163">
        <v>20</v>
      </c>
      <c r="I337" s="164"/>
      <c r="J337" s="165">
        <f t="shared" si="130"/>
        <v>0</v>
      </c>
      <c r="K337" s="161" t="s">
        <v>195</v>
      </c>
      <c r="L337" s="166"/>
      <c r="M337" s="167" t="s">
        <v>3</v>
      </c>
      <c r="N337" s="168" t="s">
        <v>44</v>
      </c>
      <c r="O337" s="49"/>
      <c r="P337" s="155">
        <f t="shared" si="131"/>
        <v>0</v>
      </c>
      <c r="Q337" s="155">
        <v>2.1000000000000001E-2</v>
      </c>
      <c r="R337" s="155">
        <f t="shared" si="132"/>
        <v>0.42000000000000004</v>
      </c>
      <c r="S337" s="155">
        <v>0</v>
      </c>
      <c r="T337" s="156">
        <f t="shared" si="133"/>
        <v>0</v>
      </c>
      <c r="AR337" s="157" t="s">
        <v>321</v>
      </c>
      <c r="AT337" s="157" t="s">
        <v>255</v>
      </c>
      <c r="AU337" s="157" t="s">
        <v>85</v>
      </c>
      <c r="AY337" s="14" t="s">
        <v>189</v>
      </c>
      <c r="BE337" s="158">
        <f t="shared" si="134"/>
        <v>0</v>
      </c>
      <c r="BF337" s="158">
        <f t="shared" si="135"/>
        <v>0</v>
      </c>
      <c r="BG337" s="158">
        <f t="shared" si="136"/>
        <v>0</v>
      </c>
      <c r="BH337" s="158">
        <f t="shared" si="137"/>
        <v>0</v>
      </c>
      <c r="BI337" s="158">
        <f t="shared" si="138"/>
        <v>0</v>
      </c>
      <c r="BJ337" s="14" t="s">
        <v>85</v>
      </c>
      <c r="BK337" s="158">
        <f t="shared" si="139"/>
        <v>0</v>
      </c>
      <c r="BL337" s="14" t="s">
        <v>254</v>
      </c>
      <c r="BM337" s="157" t="s">
        <v>1015</v>
      </c>
    </row>
    <row r="338" spans="2:65" s="1" customFormat="1" ht="24" customHeight="1">
      <c r="B338" s="145"/>
      <c r="C338" s="146" t="s">
        <v>1016</v>
      </c>
      <c r="D338" s="146" t="s">
        <v>191</v>
      </c>
      <c r="E338" s="147" t="s">
        <v>1017</v>
      </c>
      <c r="F338" s="148" t="s">
        <v>1018</v>
      </c>
      <c r="G338" s="149" t="s">
        <v>307</v>
      </c>
      <c r="H338" s="150">
        <v>13</v>
      </c>
      <c r="I338" s="151"/>
      <c r="J338" s="152">
        <f t="shared" si="130"/>
        <v>0</v>
      </c>
      <c r="K338" s="148" t="s">
        <v>195</v>
      </c>
      <c r="L338" s="29"/>
      <c r="M338" s="153" t="s">
        <v>3</v>
      </c>
      <c r="N338" s="154" t="s">
        <v>44</v>
      </c>
      <c r="O338" s="49"/>
      <c r="P338" s="155">
        <f t="shared" si="131"/>
        <v>0</v>
      </c>
      <c r="Q338" s="155">
        <v>0</v>
      </c>
      <c r="R338" s="155">
        <f t="shared" si="132"/>
        <v>0</v>
      </c>
      <c r="S338" s="155">
        <v>0</v>
      </c>
      <c r="T338" s="156">
        <f t="shared" si="133"/>
        <v>0</v>
      </c>
      <c r="AR338" s="157" t="s">
        <v>254</v>
      </c>
      <c r="AT338" s="157" t="s">
        <v>191</v>
      </c>
      <c r="AU338" s="157" t="s">
        <v>85</v>
      </c>
      <c r="AY338" s="14" t="s">
        <v>189</v>
      </c>
      <c r="BE338" s="158">
        <f t="shared" si="134"/>
        <v>0</v>
      </c>
      <c r="BF338" s="158">
        <f t="shared" si="135"/>
        <v>0</v>
      </c>
      <c r="BG338" s="158">
        <f t="shared" si="136"/>
        <v>0</v>
      </c>
      <c r="BH338" s="158">
        <f t="shared" si="137"/>
        <v>0</v>
      </c>
      <c r="BI338" s="158">
        <f t="shared" si="138"/>
        <v>0</v>
      </c>
      <c r="BJ338" s="14" t="s">
        <v>85</v>
      </c>
      <c r="BK338" s="158">
        <f t="shared" si="139"/>
        <v>0</v>
      </c>
      <c r="BL338" s="14" t="s">
        <v>254</v>
      </c>
      <c r="BM338" s="157" t="s">
        <v>1019</v>
      </c>
    </row>
    <row r="339" spans="2:65" s="1" customFormat="1" ht="16.5" customHeight="1">
      <c r="B339" s="145"/>
      <c r="C339" s="159" t="s">
        <v>1020</v>
      </c>
      <c r="D339" s="159" t="s">
        <v>255</v>
      </c>
      <c r="E339" s="160" t="s">
        <v>1021</v>
      </c>
      <c r="F339" s="161" t="s">
        <v>1022</v>
      </c>
      <c r="G339" s="162" t="s">
        <v>307</v>
      </c>
      <c r="H339" s="163">
        <v>1</v>
      </c>
      <c r="I339" s="164"/>
      <c r="J339" s="165">
        <f t="shared" si="130"/>
        <v>0</v>
      </c>
      <c r="K339" s="161" t="s">
        <v>195</v>
      </c>
      <c r="L339" s="166"/>
      <c r="M339" s="167" t="s">
        <v>3</v>
      </c>
      <c r="N339" s="168" t="s">
        <v>44</v>
      </c>
      <c r="O339" s="49"/>
      <c r="P339" s="155">
        <f t="shared" si="131"/>
        <v>0</v>
      </c>
      <c r="Q339" s="155">
        <v>2.3E-2</v>
      </c>
      <c r="R339" s="155">
        <f t="shared" si="132"/>
        <v>2.3E-2</v>
      </c>
      <c r="S339" s="155">
        <v>0</v>
      </c>
      <c r="T339" s="156">
        <f t="shared" si="133"/>
        <v>0</v>
      </c>
      <c r="AR339" s="157" t="s">
        <v>321</v>
      </c>
      <c r="AT339" s="157" t="s">
        <v>255</v>
      </c>
      <c r="AU339" s="157" t="s">
        <v>85</v>
      </c>
      <c r="AY339" s="14" t="s">
        <v>189</v>
      </c>
      <c r="BE339" s="158">
        <f t="shared" si="134"/>
        <v>0</v>
      </c>
      <c r="BF339" s="158">
        <f t="shared" si="135"/>
        <v>0</v>
      </c>
      <c r="BG339" s="158">
        <f t="shared" si="136"/>
        <v>0</v>
      </c>
      <c r="BH339" s="158">
        <f t="shared" si="137"/>
        <v>0</v>
      </c>
      <c r="BI339" s="158">
        <f t="shared" si="138"/>
        <v>0</v>
      </c>
      <c r="BJ339" s="14" t="s">
        <v>85</v>
      </c>
      <c r="BK339" s="158">
        <f t="shared" si="139"/>
        <v>0</v>
      </c>
      <c r="BL339" s="14" t="s">
        <v>254</v>
      </c>
      <c r="BM339" s="157" t="s">
        <v>1023</v>
      </c>
    </row>
    <row r="340" spans="2:65" s="1" customFormat="1" ht="16.5" customHeight="1">
      <c r="B340" s="145"/>
      <c r="C340" s="159" t="s">
        <v>1024</v>
      </c>
      <c r="D340" s="159" t="s">
        <v>255</v>
      </c>
      <c r="E340" s="160" t="s">
        <v>1025</v>
      </c>
      <c r="F340" s="161" t="s">
        <v>1026</v>
      </c>
      <c r="G340" s="162" t="s">
        <v>307</v>
      </c>
      <c r="H340" s="163">
        <v>10</v>
      </c>
      <c r="I340" s="164"/>
      <c r="J340" s="165">
        <f t="shared" si="130"/>
        <v>0</v>
      </c>
      <c r="K340" s="161" t="s">
        <v>195</v>
      </c>
      <c r="L340" s="166"/>
      <c r="M340" s="167" t="s">
        <v>3</v>
      </c>
      <c r="N340" s="168" t="s">
        <v>44</v>
      </c>
      <c r="O340" s="49"/>
      <c r="P340" s="155">
        <f t="shared" si="131"/>
        <v>0</v>
      </c>
      <c r="Q340" s="155">
        <v>2.5000000000000001E-2</v>
      </c>
      <c r="R340" s="155">
        <f t="shared" si="132"/>
        <v>0.25</v>
      </c>
      <c r="S340" s="155">
        <v>0</v>
      </c>
      <c r="T340" s="156">
        <f t="shared" si="133"/>
        <v>0</v>
      </c>
      <c r="AR340" s="157" t="s">
        <v>321</v>
      </c>
      <c r="AT340" s="157" t="s">
        <v>255</v>
      </c>
      <c r="AU340" s="157" t="s">
        <v>85</v>
      </c>
      <c r="AY340" s="14" t="s">
        <v>189</v>
      </c>
      <c r="BE340" s="158">
        <f t="shared" si="134"/>
        <v>0</v>
      </c>
      <c r="BF340" s="158">
        <f t="shared" si="135"/>
        <v>0</v>
      </c>
      <c r="BG340" s="158">
        <f t="shared" si="136"/>
        <v>0</v>
      </c>
      <c r="BH340" s="158">
        <f t="shared" si="137"/>
        <v>0</v>
      </c>
      <c r="BI340" s="158">
        <f t="shared" si="138"/>
        <v>0</v>
      </c>
      <c r="BJ340" s="14" t="s">
        <v>85</v>
      </c>
      <c r="BK340" s="158">
        <f t="shared" si="139"/>
        <v>0</v>
      </c>
      <c r="BL340" s="14" t="s">
        <v>254</v>
      </c>
      <c r="BM340" s="157" t="s">
        <v>1027</v>
      </c>
    </row>
    <row r="341" spans="2:65" s="1" customFormat="1" ht="16.5" customHeight="1">
      <c r="B341" s="145"/>
      <c r="C341" s="159" t="s">
        <v>1028</v>
      </c>
      <c r="D341" s="159" t="s">
        <v>255</v>
      </c>
      <c r="E341" s="160" t="s">
        <v>1029</v>
      </c>
      <c r="F341" s="161" t="s">
        <v>1030</v>
      </c>
      <c r="G341" s="162" t="s">
        <v>307</v>
      </c>
      <c r="H341" s="163">
        <v>2</v>
      </c>
      <c r="I341" s="164"/>
      <c r="J341" s="165">
        <f t="shared" si="130"/>
        <v>0</v>
      </c>
      <c r="K341" s="161" t="s">
        <v>195</v>
      </c>
      <c r="L341" s="166"/>
      <c r="M341" s="167" t="s">
        <v>3</v>
      </c>
      <c r="N341" s="168" t="s">
        <v>44</v>
      </c>
      <c r="O341" s="49"/>
      <c r="P341" s="155">
        <f t="shared" si="131"/>
        <v>0</v>
      </c>
      <c r="Q341" s="155">
        <v>2.7E-2</v>
      </c>
      <c r="R341" s="155">
        <f t="shared" si="132"/>
        <v>5.3999999999999999E-2</v>
      </c>
      <c r="S341" s="155">
        <v>0</v>
      </c>
      <c r="T341" s="156">
        <f t="shared" si="133"/>
        <v>0</v>
      </c>
      <c r="AR341" s="157" t="s">
        <v>321</v>
      </c>
      <c r="AT341" s="157" t="s">
        <v>255</v>
      </c>
      <c r="AU341" s="157" t="s">
        <v>85</v>
      </c>
      <c r="AY341" s="14" t="s">
        <v>189</v>
      </c>
      <c r="BE341" s="158">
        <f t="shared" si="134"/>
        <v>0</v>
      </c>
      <c r="BF341" s="158">
        <f t="shared" si="135"/>
        <v>0</v>
      </c>
      <c r="BG341" s="158">
        <f t="shared" si="136"/>
        <v>0</v>
      </c>
      <c r="BH341" s="158">
        <f t="shared" si="137"/>
        <v>0</v>
      </c>
      <c r="BI341" s="158">
        <f t="shared" si="138"/>
        <v>0</v>
      </c>
      <c r="BJ341" s="14" t="s">
        <v>85</v>
      </c>
      <c r="BK341" s="158">
        <f t="shared" si="139"/>
        <v>0</v>
      </c>
      <c r="BL341" s="14" t="s">
        <v>254</v>
      </c>
      <c r="BM341" s="157" t="s">
        <v>1031</v>
      </c>
    </row>
    <row r="342" spans="2:65" s="1" customFormat="1" ht="24" customHeight="1">
      <c r="B342" s="145"/>
      <c r="C342" s="146" t="s">
        <v>1032</v>
      </c>
      <c r="D342" s="146" t="s">
        <v>191</v>
      </c>
      <c r="E342" s="147" t="s">
        <v>1033</v>
      </c>
      <c r="F342" s="148" t="s">
        <v>1034</v>
      </c>
      <c r="G342" s="149" t="s">
        <v>307</v>
      </c>
      <c r="H342" s="150">
        <v>2</v>
      </c>
      <c r="I342" s="151"/>
      <c r="J342" s="152">
        <f t="shared" si="130"/>
        <v>0</v>
      </c>
      <c r="K342" s="148" t="s">
        <v>195</v>
      </c>
      <c r="L342" s="29"/>
      <c r="M342" s="153" t="s">
        <v>3</v>
      </c>
      <c r="N342" s="154" t="s">
        <v>44</v>
      </c>
      <c r="O342" s="49"/>
      <c r="P342" s="155">
        <f t="shared" si="131"/>
        <v>0</v>
      </c>
      <c r="Q342" s="155">
        <v>8.8000000000000003E-4</v>
      </c>
      <c r="R342" s="155">
        <f t="shared" si="132"/>
        <v>1.7600000000000001E-3</v>
      </c>
      <c r="S342" s="155">
        <v>0</v>
      </c>
      <c r="T342" s="156">
        <f t="shared" si="133"/>
        <v>0</v>
      </c>
      <c r="AR342" s="157" t="s">
        <v>254</v>
      </c>
      <c r="AT342" s="157" t="s">
        <v>191</v>
      </c>
      <c r="AU342" s="157" t="s">
        <v>85</v>
      </c>
      <c r="AY342" s="14" t="s">
        <v>189</v>
      </c>
      <c r="BE342" s="158">
        <f t="shared" si="134"/>
        <v>0</v>
      </c>
      <c r="BF342" s="158">
        <f t="shared" si="135"/>
        <v>0</v>
      </c>
      <c r="BG342" s="158">
        <f t="shared" si="136"/>
        <v>0</v>
      </c>
      <c r="BH342" s="158">
        <f t="shared" si="137"/>
        <v>0</v>
      </c>
      <c r="BI342" s="158">
        <f t="shared" si="138"/>
        <v>0</v>
      </c>
      <c r="BJ342" s="14" t="s">
        <v>85</v>
      </c>
      <c r="BK342" s="158">
        <f t="shared" si="139"/>
        <v>0</v>
      </c>
      <c r="BL342" s="14" t="s">
        <v>254</v>
      </c>
      <c r="BM342" s="157" t="s">
        <v>1035</v>
      </c>
    </row>
    <row r="343" spans="2:65" s="1" customFormat="1" ht="24" customHeight="1">
      <c r="B343" s="145"/>
      <c r="C343" s="159" t="s">
        <v>1036</v>
      </c>
      <c r="D343" s="159" t="s">
        <v>255</v>
      </c>
      <c r="E343" s="160" t="s">
        <v>1037</v>
      </c>
      <c r="F343" s="161" t="s">
        <v>1038</v>
      </c>
      <c r="G343" s="162" t="s">
        <v>681</v>
      </c>
      <c r="H343" s="163">
        <v>2</v>
      </c>
      <c r="I343" s="164"/>
      <c r="J343" s="165">
        <f t="shared" si="130"/>
        <v>0</v>
      </c>
      <c r="K343" s="161" t="s">
        <v>628</v>
      </c>
      <c r="L343" s="166"/>
      <c r="M343" s="167" t="s">
        <v>3</v>
      </c>
      <c r="N343" s="168" t="s">
        <v>44</v>
      </c>
      <c r="O343" s="49"/>
      <c r="P343" s="155">
        <f t="shared" si="131"/>
        <v>0</v>
      </c>
      <c r="Q343" s="155">
        <v>0</v>
      </c>
      <c r="R343" s="155">
        <f t="shared" si="132"/>
        <v>0</v>
      </c>
      <c r="S343" s="155">
        <v>0</v>
      </c>
      <c r="T343" s="156">
        <f t="shared" si="133"/>
        <v>0</v>
      </c>
      <c r="AR343" s="157" t="s">
        <v>321</v>
      </c>
      <c r="AT343" s="157" t="s">
        <v>255</v>
      </c>
      <c r="AU343" s="157" t="s">
        <v>85</v>
      </c>
      <c r="AY343" s="14" t="s">
        <v>189</v>
      </c>
      <c r="BE343" s="158">
        <f t="shared" si="134"/>
        <v>0</v>
      </c>
      <c r="BF343" s="158">
        <f t="shared" si="135"/>
        <v>0</v>
      </c>
      <c r="BG343" s="158">
        <f t="shared" si="136"/>
        <v>0</v>
      </c>
      <c r="BH343" s="158">
        <f t="shared" si="137"/>
        <v>0</v>
      </c>
      <c r="BI343" s="158">
        <f t="shared" si="138"/>
        <v>0</v>
      </c>
      <c r="BJ343" s="14" t="s">
        <v>85</v>
      </c>
      <c r="BK343" s="158">
        <f t="shared" si="139"/>
        <v>0</v>
      </c>
      <c r="BL343" s="14" t="s">
        <v>254</v>
      </c>
      <c r="BM343" s="157" t="s">
        <v>1039</v>
      </c>
    </row>
    <row r="344" spans="2:65" s="1" customFormat="1" ht="16.5" customHeight="1">
      <c r="B344" s="145"/>
      <c r="C344" s="146" t="s">
        <v>1040</v>
      </c>
      <c r="D344" s="146" t="s">
        <v>191</v>
      </c>
      <c r="E344" s="147" t="s">
        <v>1041</v>
      </c>
      <c r="F344" s="148" t="s">
        <v>1042</v>
      </c>
      <c r="G344" s="149" t="s">
        <v>307</v>
      </c>
      <c r="H344" s="150">
        <v>13</v>
      </c>
      <c r="I344" s="151"/>
      <c r="J344" s="152">
        <f t="shared" si="130"/>
        <v>0</v>
      </c>
      <c r="K344" s="148" t="s">
        <v>195</v>
      </c>
      <c r="L344" s="29"/>
      <c r="M344" s="153" t="s">
        <v>3</v>
      </c>
      <c r="N344" s="154" t="s">
        <v>44</v>
      </c>
      <c r="O344" s="49"/>
      <c r="P344" s="155">
        <f t="shared" si="131"/>
        <v>0</v>
      </c>
      <c r="Q344" s="155">
        <v>0</v>
      </c>
      <c r="R344" s="155">
        <f t="shared" si="132"/>
        <v>0</v>
      </c>
      <c r="S344" s="155">
        <v>0</v>
      </c>
      <c r="T344" s="156">
        <f t="shared" si="133"/>
        <v>0</v>
      </c>
      <c r="AR344" s="157" t="s">
        <v>254</v>
      </c>
      <c r="AT344" s="157" t="s">
        <v>191</v>
      </c>
      <c r="AU344" s="157" t="s">
        <v>85</v>
      </c>
      <c r="AY344" s="14" t="s">
        <v>189</v>
      </c>
      <c r="BE344" s="158">
        <f t="shared" si="134"/>
        <v>0</v>
      </c>
      <c r="BF344" s="158">
        <f t="shared" si="135"/>
        <v>0</v>
      </c>
      <c r="BG344" s="158">
        <f t="shared" si="136"/>
        <v>0</v>
      </c>
      <c r="BH344" s="158">
        <f t="shared" si="137"/>
        <v>0</v>
      </c>
      <c r="BI344" s="158">
        <f t="shared" si="138"/>
        <v>0</v>
      </c>
      <c r="BJ344" s="14" t="s">
        <v>85</v>
      </c>
      <c r="BK344" s="158">
        <f t="shared" si="139"/>
        <v>0</v>
      </c>
      <c r="BL344" s="14" t="s">
        <v>254</v>
      </c>
      <c r="BM344" s="157" t="s">
        <v>1043</v>
      </c>
    </row>
    <row r="345" spans="2:65" s="1" customFormat="1" ht="16.5" customHeight="1">
      <c r="B345" s="145"/>
      <c r="C345" s="159" t="s">
        <v>1044</v>
      </c>
      <c r="D345" s="159" t="s">
        <v>255</v>
      </c>
      <c r="E345" s="160" t="s">
        <v>1045</v>
      </c>
      <c r="F345" s="161" t="s">
        <v>1046</v>
      </c>
      <c r="G345" s="162" t="s">
        <v>307</v>
      </c>
      <c r="H345" s="163">
        <v>13</v>
      </c>
      <c r="I345" s="164"/>
      <c r="J345" s="165">
        <f t="shared" si="130"/>
        <v>0</v>
      </c>
      <c r="K345" s="161" t="s">
        <v>195</v>
      </c>
      <c r="L345" s="166"/>
      <c r="M345" s="167" t="s">
        <v>3</v>
      </c>
      <c r="N345" s="168" t="s">
        <v>44</v>
      </c>
      <c r="O345" s="49"/>
      <c r="P345" s="155">
        <f t="shared" si="131"/>
        <v>0</v>
      </c>
      <c r="Q345" s="155">
        <v>4.7000000000000002E-3</v>
      </c>
      <c r="R345" s="155">
        <f t="shared" si="132"/>
        <v>6.1100000000000002E-2</v>
      </c>
      <c r="S345" s="155">
        <v>0</v>
      </c>
      <c r="T345" s="156">
        <f t="shared" si="133"/>
        <v>0</v>
      </c>
      <c r="AR345" s="157" t="s">
        <v>321</v>
      </c>
      <c r="AT345" s="157" t="s">
        <v>255</v>
      </c>
      <c r="AU345" s="157" t="s">
        <v>85</v>
      </c>
      <c r="AY345" s="14" t="s">
        <v>189</v>
      </c>
      <c r="BE345" s="158">
        <f t="shared" si="134"/>
        <v>0</v>
      </c>
      <c r="BF345" s="158">
        <f t="shared" si="135"/>
        <v>0</v>
      </c>
      <c r="BG345" s="158">
        <f t="shared" si="136"/>
        <v>0</v>
      </c>
      <c r="BH345" s="158">
        <f t="shared" si="137"/>
        <v>0</v>
      </c>
      <c r="BI345" s="158">
        <f t="shared" si="138"/>
        <v>0</v>
      </c>
      <c r="BJ345" s="14" t="s">
        <v>85</v>
      </c>
      <c r="BK345" s="158">
        <f t="shared" si="139"/>
        <v>0</v>
      </c>
      <c r="BL345" s="14" t="s">
        <v>254</v>
      </c>
      <c r="BM345" s="157" t="s">
        <v>1047</v>
      </c>
    </row>
    <row r="346" spans="2:65" s="1" customFormat="1" ht="16.5" customHeight="1">
      <c r="B346" s="145"/>
      <c r="C346" s="146" t="s">
        <v>1048</v>
      </c>
      <c r="D346" s="146" t="s">
        <v>191</v>
      </c>
      <c r="E346" s="147" t="s">
        <v>1049</v>
      </c>
      <c r="F346" s="148" t="s">
        <v>1050</v>
      </c>
      <c r="G346" s="149" t="s">
        <v>307</v>
      </c>
      <c r="H346" s="150">
        <v>30</v>
      </c>
      <c r="I346" s="151"/>
      <c r="J346" s="152">
        <f t="shared" si="130"/>
        <v>0</v>
      </c>
      <c r="K346" s="148" t="s">
        <v>195</v>
      </c>
      <c r="L346" s="29"/>
      <c r="M346" s="153" t="s">
        <v>3</v>
      </c>
      <c r="N346" s="154" t="s">
        <v>44</v>
      </c>
      <c r="O346" s="49"/>
      <c r="P346" s="155">
        <f t="shared" si="131"/>
        <v>0</v>
      </c>
      <c r="Q346" s="155">
        <v>0</v>
      </c>
      <c r="R346" s="155">
        <f t="shared" si="132"/>
        <v>0</v>
      </c>
      <c r="S346" s="155">
        <v>0</v>
      </c>
      <c r="T346" s="156">
        <f t="shared" si="133"/>
        <v>0</v>
      </c>
      <c r="AR346" s="157" t="s">
        <v>254</v>
      </c>
      <c r="AT346" s="157" t="s">
        <v>191</v>
      </c>
      <c r="AU346" s="157" t="s">
        <v>85</v>
      </c>
      <c r="AY346" s="14" t="s">
        <v>189</v>
      </c>
      <c r="BE346" s="158">
        <f t="shared" si="134"/>
        <v>0</v>
      </c>
      <c r="BF346" s="158">
        <f t="shared" si="135"/>
        <v>0</v>
      </c>
      <c r="BG346" s="158">
        <f t="shared" si="136"/>
        <v>0</v>
      </c>
      <c r="BH346" s="158">
        <f t="shared" si="137"/>
        <v>0</v>
      </c>
      <c r="BI346" s="158">
        <f t="shared" si="138"/>
        <v>0</v>
      </c>
      <c r="BJ346" s="14" t="s">
        <v>85</v>
      </c>
      <c r="BK346" s="158">
        <f t="shared" si="139"/>
        <v>0</v>
      </c>
      <c r="BL346" s="14" t="s">
        <v>254</v>
      </c>
      <c r="BM346" s="157" t="s">
        <v>1051</v>
      </c>
    </row>
    <row r="347" spans="2:65" s="1" customFormat="1" ht="16.5" customHeight="1">
      <c r="B347" s="145"/>
      <c r="C347" s="146" t="s">
        <v>1052</v>
      </c>
      <c r="D347" s="146" t="s">
        <v>191</v>
      </c>
      <c r="E347" s="147" t="s">
        <v>1053</v>
      </c>
      <c r="F347" s="148" t="s">
        <v>1054</v>
      </c>
      <c r="G347" s="149" t="s">
        <v>307</v>
      </c>
      <c r="H347" s="150">
        <v>30</v>
      </c>
      <c r="I347" s="151"/>
      <c r="J347" s="152">
        <f t="shared" si="130"/>
        <v>0</v>
      </c>
      <c r="K347" s="148" t="s">
        <v>195</v>
      </c>
      <c r="L347" s="29"/>
      <c r="M347" s="153" t="s">
        <v>3</v>
      </c>
      <c r="N347" s="154" t="s">
        <v>44</v>
      </c>
      <c r="O347" s="49"/>
      <c r="P347" s="155">
        <f t="shared" si="131"/>
        <v>0</v>
      </c>
      <c r="Q347" s="155">
        <v>0</v>
      </c>
      <c r="R347" s="155">
        <f t="shared" si="132"/>
        <v>0</v>
      </c>
      <c r="S347" s="155">
        <v>0</v>
      </c>
      <c r="T347" s="156">
        <f t="shared" si="133"/>
        <v>0</v>
      </c>
      <c r="AR347" s="157" t="s">
        <v>254</v>
      </c>
      <c r="AT347" s="157" t="s">
        <v>191</v>
      </c>
      <c r="AU347" s="157" t="s">
        <v>85</v>
      </c>
      <c r="AY347" s="14" t="s">
        <v>189</v>
      </c>
      <c r="BE347" s="158">
        <f t="shared" si="134"/>
        <v>0</v>
      </c>
      <c r="BF347" s="158">
        <f t="shared" si="135"/>
        <v>0</v>
      </c>
      <c r="BG347" s="158">
        <f t="shared" si="136"/>
        <v>0</v>
      </c>
      <c r="BH347" s="158">
        <f t="shared" si="137"/>
        <v>0</v>
      </c>
      <c r="BI347" s="158">
        <f t="shared" si="138"/>
        <v>0</v>
      </c>
      <c r="BJ347" s="14" t="s">
        <v>85</v>
      </c>
      <c r="BK347" s="158">
        <f t="shared" si="139"/>
        <v>0</v>
      </c>
      <c r="BL347" s="14" t="s">
        <v>254</v>
      </c>
      <c r="BM347" s="157" t="s">
        <v>1055</v>
      </c>
    </row>
    <row r="348" spans="2:65" s="1" customFormat="1" ht="16.5" customHeight="1">
      <c r="B348" s="145"/>
      <c r="C348" s="159" t="s">
        <v>1056</v>
      </c>
      <c r="D348" s="159" t="s">
        <v>255</v>
      </c>
      <c r="E348" s="160" t="s">
        <v>1057</v>
      </c>
      <c r="F348" s="161" t="s">
        <v>1058</v>
      </c>
      <c r="G348" s="162" t="s">
        <v>307</v>
      </c>
      <c r="H348" s="163">
        <v>30</v>
      </c>
      <c r="I348" s="164"/>
      <c r="J348" s="165">
        <f t="shared" si="130"/>
        <v>0</v>
      </c>
      <c r="K348" s="161" t="s">
        <v>195</v>
      </c>
      <c r="L348" s="166"/>
      <c r="M348" s="167" t="s">
        <v>3</v>
      </c>
      <c r="N348" s="168" t="s">
        <v>44</v>
      </c>
      <c r="O348" s="49"/>
      <c r="P348" s="155">
        <f t="shared" si="131"/>
        <v>0</v>
      </c>
      <c r="Q348" s="155">
        <v>1.1999999999999999E-3</v>
      </c>
      <c r="R348" s="155">
        <f t="shared" si="132"/>
        <v>3.5999999999999997E-2</v>
      </c>
      <c r="S348" s="155">
        <v>0</v>
      </c>
      <c r="T348" s="156">
        <f t="shared" si="133"/>
        <v>0</v>
      </c>
      <c r="AR348" s="157" t="s">
        <v>321</v>
      </c>
      <c r="AT348" s="157" t="s">
        <v>255</v>
      </c>
      <c r="AU348" s="157" t="s">
        <v>85</v>
      </c>
      <c r="AY348" s="14" t="s">
        <v>189</v>
      </c>
      <c r="BE348" s="158">
        <f t="shared" si="134"/>
        <v>0</v>
      </c>
      <c r="BF348" s="158">
        <f t="shared" si="135"/>
        <v>0</v>
      </c>
      <c r="BG348" s="158">
        <f t="shared" si="136"/>
        <v>0</v>
      </c>
      <c r="BH348" s="158">
        <f t="shared" si="137"/>
        <v>0</v>
      </c>
      <c r="BI348" s="158">
        <f t="shared" si="138"/>
        <v>0</v>
      </c>
      <c r="BJ348" s="14" t="s">
        <v>85</v>
      </c>
      <c r="BK348" s="158">
        <f t="shared" si="139"/>
        <v>0</v>
      </c>
      <c r="BL348" s="14" t="s">
        <v>254</v>
      </c>
      <c r="BM348" s="157" t="s">
        <v>1059</v>
      </c>
    </row>
    <row r="349" spans="2:65" s="1" customFormat="1" ht="16.5" customHeight="1">
      <c r="B349" s="145"/>
      <c r="C349" s="146" t="s">
        <v>1060</v>
      </c>
      <c r="D349" s="146" t="s">
        <v>191</v>
      </c>
      <c r="E349" s="147" t="s">
        <v>1061</v>
      </c>
      <c r="F349" s="148" t="s">
        <v>1062</v>
      </c>
      <c r="G349" s="149" t="s">
        <v>307</v>
      </c>
      <c r="H349" s="150">
        <v>13</v>
      </c>
      <c r="I349" s="151"/>
      <c r="J349" s="152">
        <f t="shared" si="130"/>
        <v>0</v>
      </c>
      <c r="K349" s="148" t="s">
        <v>195</v>
      </c>
      <c r="L349" s="29"/>
      <c r="M349" s="153" t="s">
        <v>3</v>
      </c>
      <c r="N349" s="154" t="s">
        <v>44</v>
      </c>
      <c r="O349" s="49"/>
      <c r="P349" s="155">
        <f t="shared" si="131"/>
        <v>0</v>
      </c>
      <c r="Q349" s="155">
        <v>0</v>
      </c>
      <c r="R349" s="155">
        <f t="shared" si="132"/>
        <v>0</v>
      </c>
      <c r="S349" s="155">
        <v>0</v>
      </c>
      <c r="T349" s="156">
        <f t="shared" si="133"/>
        <v>0</v>
      </c>
      <c r="AR349" s="157" t="s">
        <v>254</v>
      </c>
      <c r="AT349" s="157" t="s">
        <v>191</v>
      </c>
      <c r="AU349" s="157" t="s">
        <v>85</v>
      </c>
      <c r="AY349" s="14" t="s">
        <v>189</v>
      </c>
      <c r="BE349" s="158">
        <f t="shared" si="134"/>
        <v>0</v>
      </c>
      <c r="BF349" s="158">
        <f t="shared" si="135"/>
        <v>0</v>
      </c>
      <c r="BG349" s="158">
        <f t="shared" si="136"/>
        <v>0</v>
      </c>
      <c r="BH349" s="158">
        <f t="shared" si="137"/>
        <v>0</v>
      </c>
      <c r="BI349" s="158">
        <f t="shared" si="138"/>
        <v>0</v>
      </c>
      <c r="BJ349" s="14" t="s">
        <v>85</v>
      </c>
      <c r="BK349" s="158">
        <f t="shared" si="139"/>
        <v>0</v>
      </c>
      <c r="BL349" s="14" t="s">
        <v>254</v>
      </c>
      <c r="BM349" s="157" t="s">
        <v>1063</v>
      </c>
    </row>
    <row r="350" spans="2:65" s="1" customFormat="1" ht="16.5" customHeight="1">
      <c r="B350" s="145"/>
      <c r="C350" s="146" t="s">
        <v>1064</v>
      </c>
      <c r="D350" s="146" t="s">
        <v>191</v>
      </c>
      <c r="E350" s="147" t="s">
        <v>1065</v>
      </c>
      <c r="F350" s="148" t="s">
        <v>1066</v>
      </c>
      <c r="G350" s="149" t="s">
        <v>307</v>
      </c>
      <c r="H350" s="150">
        <v>13</v>
      </c>
      <c r="I350" s="151"/>
      <c r="J350" s="152">
        <f t="shared" si="130"/>
        <v>0</v>
      </c>
      <c r="K350" s="148" t="s">
        <v>195</v>
      </c>
      <c r="L350" s="29"/>
      <c r="M350" s="153" t="s">
        <v>3</v>
      </c>
      <c r="N350" s="154" t="s">
        <v>44</v>
      </c>
      <c r="O350" s="49"/>
      <c r="P350" s="155">
        <f t="shared" si="131"/>
        <v>0</v>
      </c>
      <c r="Q350" s="155">
        <v>0</v>
      </c>
      <c r="R350" s="155">
        <f t="shared" si="132"/>
        <v>0</v>
      </c>
      <c r="S350" s="155">
        <v>0</v>
      </c>
      <c r="T350" s="156">
        <f t="shared" si="133"/>
        <v>0</v>
      </c>
      <c r="AR350" s="157" t="s">
        <v>254</v>
      </c>
      <c r="AT350" s="157" t="s">
        <v>191</v>
      </c>
      <c r="AU350" s="157" t="s">
        <v>85</v>
      </c>
      <c r="AY350" s="14" t="s">
        <v>189</v>
      </c>
      <c r="BE350" s="158">
        <f t="shared" si="134"/>
        <v>0</v>
      </c>
      <c r="BF350" s="158">
        <f t="shared" si="135"/>
        <v>0</v>
      </c>
      <c r="BG350" s="158">
        <f t="shared" si="136"/>
        <v>0</v>
      </c>
      <c r="BH350" s="158">
        <f t="shared" si="137"/>
        <v>0</v>
      </c>
      <c r="BI350" s="158">
        <f t="shared" si="138"/>
        <v>0</v>
      </c>
      <c r="BJ350" s="14" t="s">
        <v>85</v>
      </c>
      <c r="BK350" s="158">
        <f t="shared" si="139"/>
        <v>0</v>
      </c>
      <c r="BL350" s="14" t="s">
        <v>254</v>
      </c>
      <c r="BM350" s="157" t="s">
        <v>1067</v>
      </c>
    </row>
    <row r="351" spans="2:65" s="1" customFormat="1" ht="16.5" customHeight="1">
      <c r="B351" s="145"/>
      <c r="C351" s="159" t="s">
        <v>1068</v>
      </c>
      <c r="D351" s="159" t="s">
        <v>255</v>
      </c>
      <c r="E351" s="160" t="s">
        <v>1069</v>
      </c>
      <c r="F351" s="161" t="s">
        <v>1070</v>
      </c>
      <c r="G351" s="162" t="s">
        <v>307</v>
      </c>
      <c r="H351" s="163">
        <v>13</v>
      </c>
      <c r="I351" s="164"/>
      <c r="J351" s="165">
        <f t="shared" si="130"/>
        <v>0</v>
      </c>
      <c r="K351" s="161" t="s">
        <v>195</v>
      </c>
      <c r="L351" s="166"/>
      <c r="M351" s="167" t="s">
        <v>3</v>
      </c>
      <c r="N351" s="168" t="s">
        <v>44</v>
      </c>
      <c r="O351" s="49"/>
      <c r="P351" s="155">
        <f t="shared" si="131"/>
        <v>0</v>
      </c>
      <c r="Q351" s="155">
        <v>1.4E-3</v>
      </c>
      <c r="R351" s="155">
        <f t="shared" si="132"/>
        <v>1.8200000000000001E-2</v>
      </c>
      <c r="S351" s="155">
        <v>0</v>
      </c>
      <c r="T351" s="156">
        <f t="shared" si="133"/>
        <v>0</v>
      </c>
      <c r="AR351" s="157" t="s">
        <v>321</v>
      </c>
      <c r="AT351" s="157" t="s">
        <v>255</v>
      </c>
      <c r="AU351" s="157" t="s">
        <v>85</v>
      </c>
      <c r="AY351" s="14" t="s">
        <v>189</v>
      </c>
      <c r="BE351" s="158">
        <f t="shared" si="134"/>
        <v>0</v>
      </c>
      <c r="BF351" s="158">
        <f t="shared" si="135"/>
        <v>0</v>
      </c>
      <c r="BG351" s="158">
        <f t="shared" si="136"/>
        <v>0</v>
      </c>
      <c r="BH351" s="158">
        <f t="shared" si="137"/>
        <v>0</v>
      </c>
      <c r="BI351" s="158">
        <f t="shared" si="138"/>
        <v>0</v>
      </c>
      <c r="BJ351" s="14" t="s">
        <v>85</v>
      </c>
      <c r="BK351" s="158">
        <f t="shared" si="139"/>
        <v>0</v>
      </c>
      <c r="BL351" s="14" t="s">
        <v>254</v>
      </c>
      <c r="BM351" s="157" t="s">
        <v>1071</v>
      </c>
    </row>
    <row r="352" spans="2:65" s="1" customFormat="1" ht="24" customHeight="1">
      <c r="B352" s="145"/>
      <c r="C352" s="146" t="s">
        <v>1072</v>
      </c>
      <c r="D352" s="146" t="s">
        <v>191</v>
      </c>
      <c r="E352" s="147" t="s">
        <v>1073</v>
      </c>
      <c r="F352" s="148" t="s">
        <v>1074</v>
      </c>
      <c r="G352" s="149" t="s">
        <v>307</v>
      </c>
      <c r="H352" s="150">
        <v>8</v>
      </c>
      <c r="I352" s="151"/>
      <c r="J352" s="152">
        <f t="shared" si="130"/>
        <v>0</v>
      </c>
      <c r="K352" s="148" t="s">
        <v>195</v>
      </c>
      <c r="L352" s="29"/>
      <c r="M352" s="153" t="s">
        <v>3</v>
      </c>
      <c r="N352" s="154" t="s">
        <v>44</v>
      </c>
      <c r="O352" s="49"/>
      <c r="P352" s="155">
        <f t="shared" si="131"/>
        <v>0</v>
      </c>
      <c r="Q352" s="155">
        <v>0</v>
      </c>
      <c r="R352" s="155">
        <f t="shared" si="132"/>
        <v>0</v>
      </c>
      <c r="S352" s="155">
        <v>0</v>
      </c>
      <c r="T352" s="156">
        <f t="shared" si="133"/>
        <v>0</v>
      </c>
      <c r="AR352" s="157" t="s">
        <v>254</v>
      </c>
      <c r="AT352" s="157" t="s">
        <v>191</v>
      </c>
      <c r="AU352" s="157" t="s">
        <v>85</v>
      </c>
      <c r="AY352" s="14" t="s">
        <v>189</v>
      </c>
      <c r="BE352" s="158">
        <f t="shared" si="134"/>
        <v>0</v>
      </c>
      <c r="BF352" s="158">
        <f t="shared" si="135"/>
        <v>0</v>
      </c>
      <c r="BG352" s="158">
        <f t="shared" si="136"/>
        <v>0</v>
      </c>
      <c r="BH352" s="158">
        <f t="shared" si="137"/>
        <v>0</v>
      </c>
      <c r="BI352" s="158">
        <f t="shared" si="138"/>
        <v>0</v>
      </c>
      <c r="BJ352" s="14" t="s">
        <v>85</v>
      </c>
      <c r="BK352" s="158">
        <f t="shared" si="139"/>
        <v>0</v>
      </c>
      <c r="BL352" s="14" t="s">
        <v>254</v>
      </c>
      <c r="BM352" s="157" t="s">
        <v>1075</v>
      </c>
    </row>
    <row r="353" spans="2:65" s="1" customFormat="1" ht="24" customHeight="1">
      <c r="B353" s="145"/>
      <c r="C353" s="146" t="s">
        <v>1076</v>
      </c>
      <c r="D353" s="146" t="s">
        <v>191</v>
      </c>
      <c r="E353" s="147" t="s">
        <v>1077</v>
      </c>
      <c r="F353" s="148" t="s">
        <v>1078</v>
      </c>
      <c r="G353" s="149" t="s">
        <v>307</v>
      </c>
      <c r="H353" s="150">
        <v>21</v>
      </c>
      <c r="I353" s="151"/>
      <c r="J353" s="152">
        <f t="shared" si="130"/>
        <v>0</v>
      </c>
      <c r="K353" s="148" t="s">
        <v>195</v>
      </c>
      <c r="L353" s="29"/>
      <c r="M353" s="153" t="s">
        <v>3</v>
      </c>
      <c r="N353" s="154" t="s">
        <v>44</v>
      </c>
      <c r="O353" s="49"/>
      <c r="P353" s="155">
        <f t="shared" si="131"/>
        <v>0</v>
      </c>
      <c r="Q353" s="155">
        <v>0</v>
      </c>
      <c r="R353" s="155">
        <f t="shared" si="132"/>
        <v>0</v>
      </c>
      <c r="S353" s="155">
        <v>0</v>
      </c>
      <c r="T353" s="156">
        <f t="shared" si="133"/>
        <v>0</v>
      </c>
      <c r="AR353" s="157" t="s">
        <v>254</v>
      </c>
      <c r="AT353" s="157" t="s">
        <v>191</v>
      </c>
      <c r="AU353" s="157" t="s">
        <v>85</v>
      </c>
      <c r="AY353" s="14" t="s">
        <v>189</v>
      </c>
      <c r="BE353" s="158">
        <f t="shared" si="134"/>
        <v>0</v>
      </c>
      <c r="BF353" s="158">
        <f t="shared" si="135"/>
        <v>0</v>
      </c>
      <c r="BG353" s="158">
        <f t="shared" si="136"/>
        <v>0</v>
      </c>
      <c r="BH353" s="158">
        <f t="shared" si="137"/>
        <v>0</v>
      </c>
      <c r="BI353" s="158">
        <f t="shared" si="138"/>
        <v>0</v>
      </c>
      <c r="BJ353" s="14" t="s">
        <v>85</v>
      </c>
      <c r="BK353" s="158">
        <f t="shared" si="139"/>
        <v>0</v>
      </c>
      <c r="BL353" s="14" t="s">
        <v>254</v>
      </c>
      <c r="BM353" s="157" t="s">
        <v>1079</v>
      </c>
    </row>
    <row r="354" spans="2:65" s="1" customFormat="1" ht="16.5" customHeight="1">
      <c r="B354" s="145"/>
      <c r="C354" s="159" t="s">
        <v>1080</v>
      </c>
      <c r="D354" s="159" t="s">
        <v>255</v>
      </c>
      <c r="E354" s="160" t="s">
        <v>1081</v>
      </c>
      <c r="F354" s="161" t="s">
        <v>1082</v>
      </c>
      <c r="G354" s="162" t="s">
        <v>258</v>
      </c>
      <c r="H354" s="163">
        <v>42.2</v>
      </c>
      <c r="I354" s="164"/>
      <c r="J354" s="165">
        <f t="shared" si="130"/>
        <v>0</v>
      </c>
      <c r="K354" s="161" t="s">
        <v>195</v>
      </c>
      <c r="L354" s="166"/>
      <c r="M354" s="167" t="s">
        <v>3</v>
      </c>
      <c r="N354" s="168" t="s">
        <v>44</v>
      </c>
      <c r="O354" s="49"/>
      <c r="P354" s="155">
        <f t="shared" si="131"/>
        <v>0</v>
      </c>
      <c r="Q354" s="155">
        <v>4.0000000000000001E-3</v>
      </c>
      <c r="R354" s="155">
        <f t="shared" si="132"/>
        <v>0.16880000000000001</v>
      </c>
      <c r="S354" s="155">
        <v>0</v>
      </c>
      <c r="T354" s="156">
        <f t="shared" si="133"/>
        <v>0</v>
      </c>
      <c r="AR354" s="157" t="s">
        <v>321</v>
      </c>
      <c r="AT354" s="157" t="s">
        <v>255</v>
      </c>
      <c r="AU354" s="157" t="s">
        <v>85</v>
      </c>
      <c r="AY354" s="14" t="s">
        <v>189</v>
      </c>
      <c r="BE354" s="158">
        <f t="shared" si="134"/>
        <v>0</v>
      </c>
      <c r="BF354" s="158">
        <f t="shared" si="135"/>
        <v>0</v>
      </c>
      <c r="BG354" s="158">
        <f t="shared" si="136"/>
        <v>0</v>
      </c>
      <c r="BH354" s="158">
        <f t="shared" si="137"/>
        <v>0</v>
      </c>
      <c r="BI354" s="158">
        <f t="shared" si="138"/>
        <v>0</v>
      </c>
      <c r="BJ354" s="14" t="s">
        <v>85</v>
      </c>
      <c r="BK354" s="158">
        <f t="shared" si="139"/>
        <v>0</v>
      </c>
      <c r="BL354" s="14" t="s">
        <v>254</v>
      </c>
      <c r="BM354" s="157" t="s">
        <v>1083</v>
      </c>
    </row>
    <row r="355" spans="2:65" s="1" customFormat="1" ht="16.5" customHeight="1">
      <c r="B355" s="145"/>
      <c r="C355" s="146" t="s">
        <v>1084</v>
      </c>
      <c r="D355" s="146" t="s">
        <v>191</v>
      </c>
      <c r="E355" s="147" t="s">
        <v>1085</v>
      </c>
      <c r="F355" s="148" t="s">
        <v>1086</v>
      </c>
      <c r="G355" s="149" t="s">
        <v>307</v>
      </c>
      <c r="H355" s="150">
        <v>13</v>
      </c>
      <c r="I355" s="151"/>
      <c r="J355" s="152">
        <f t="shared" si="130"/>
        <v>0</v>
      </c>
      <c r="K355" s="148" t="s">
        <v>195</v>
      </c>
      <c r="L355" s="29"/>
      <c r="M355" s="153" t="s">
        <v>3</v>
      </c>
      <c r="N355" s="154" t="s">
        <v>44</v>
      </c>
      <c r="O355" s="49"/>
      <c r="P355" s="155">
        <f t="shared" si="131"/>
        <v>0</v>
      </c>
      <c r="Q355" s="155">
        <v>0</v>
      </c>
      <c r="R355" s="155">
        <f t="shared" si="132"/>
        <v>0</v>
      </c>
      <c r="S355" s="155">
        <v>0</v>
      </c>
      <c r="T355" s="156">
        <f t="shared" si="133"/>
        <v>0</v>
      </c>
      <c r="AR355" s="157" t="s">
        <v>254</v>
      </c>
      <c r="AT355" s="157" t="s">
        <v>191</v>
      </c>
      <c r="AU355" s="157" t="s">
        <v>85</v>
      </c>
      <c r="AY355" s="14" t="s">
        <v>189</v>
      </c>
      <c r="BE355" s="158">
        <f t="shared" si="134"/>
        <v>0</v>
      </c>
      <c r="BF355" s="158">
        <f t="shared" si="135"/>
        <v>0</v>
      </c>
      <c r="BG355" s="158">
        <f t="shared" si="136"/>
        <v>0</v>
      </c>
      <c r="BH355" s="158">
        <f t="shared" si="137"/>
        <v>0</v>
      </c>
      <c r="BI355" s="158">
        <f t="shared" si="138"/>
        <v>0</v>
      </c>
      <c r="BJ355" s="14" t="s">
        <v>85</v>
      </c>
      <c r="BK355" s="158">
        <f t="shared" si="139"/>
        <v>0</v>
      </c>
      <c r="BL355" s="14" t="s">
        <v>254</v>
      </c>
      <c r="BM355" s="157" t="s">
        <v>1087</v>
      </c>
    </row>
    <row r="356" spans="2:65" s="1" customFormat="1" ht="16.5" customHeight="1">
      <c r="B356" s="145"/>
      <c r="C356" s="159" t="s">
        <v>1088</v>
      </c>
      <c r="D356" s="159" t="s">
        <v>255</v>
      </c>
      <c r="E356" s="160" t="s">
        <v>1089</v>
      </c>
      <c r="F356" s="161" t="s">
        <v>1090</v>
      </c>
      <c r="G356" s="162" t="s">
        <v>307</v>
      </c>
      <c r="H356" s="163">
        <v>2</v>
      </c>
      <c r="I356" s="164"/>
      <c r="J356" s="165">
        <f t="shared" si="130"/>
        <v>0</v>
      </c>
      <c r="K356" s="161" t="s">
        <v>195</v>
      </c>
      <c r="L356" s="166"/>
      <c r="M356" s="167" t="s">
        <v>3</v>
      </c>
      <c r="N356" s="168" t="s">
        <v>44</v>
      </c>
      <c r="O356" s="49"/>
      <c r="P356" s="155">
        <f t="shared" si="131"/>
        <v>0</v>
      </c>
      <c r="Q356" s="155">
        <v>1.3500000000000001E-3</v>
      </c>
      <c r="R356" s="155">
        <f t="shared" si="132"/>
        <v>2.7000000000000001E-3</v>
      </c>
      <c r="S356" s="155">
        <v>0</v>
      </c>
      <c r="T356" s="156">
        <f t="shared" si="133"/>
        <v>0</v>
      </c>
      <c r="AR356" s="157" t="s">
        <v>321</v>
      </c>
      <c r="AT356" s="157" t="s">
        <v>255</v>
      </c>
      <c r="AU356" s="157" t="s">
        <v>85</v>
      </c>
      <c r="AY356" s="14" t="s">
        <v>189</v>
      </c>
      <c r="BE356" s="158">
        <f t="shared" si="134"/>
        <v>0</v>
      </c>
      <c r="BF356" s="158">
        <f t="shared" si="135"/>
        <v>0</v>
      </c>
      <c r="BG356" s="158">
        <f t="shared" si="136"/>
        <v>0</v>
      </c>
      <c r="BH356" s="158">
        <f t="shared" si="137"/>
        <v>0</v>
      </c>
      <c r="BI356" s="158">
        <f t="shared" si="138"/>
        <v>0</v>
      </c>
      <c r="BJ356" s="14" t="s">
        <v>85</v>
      </c>
      <c r="BK356" s="158">
        <f t="shared" si="139"/>
        <v>0</v>
      </c>
      <c r="BL356" s="14" t="s">
        <v>254</v>
      </c>
      <c r="BM356" s="157" t="s">
        <v>1091</v>
      </c>
    </row>
    <row r="357" spans="2:65" s="1" customFormat="1" ht="16.5" customHeight="1">
      <c r="B357" s="145"/>
      <c r="C357" s="159" t="s">
        <v>1092</v>
      </c>
      <c r="D357" s="159" t="s">
        <v>255</v>
      </c>
      <c r="E357" s="160" t="s">
        <v>1093</v>
      </c>
      <c r="F357" s="161" t="s">
        <v>1094</v>
      </c>
      <c r="G357" s="162" t="s">
        <v>307</v>
      </c>
      <c r="H357" s="163">
        <v>10</v>
      </c>
      <c r="I357" s="164"/>
      <c r="J357" s="165">
        <f t="shared" si="130"/>
        <v>0</v>
      </c>
      <c r="K357" s="161" t="s">
        <v>195</v>
      </c>
      <c r="L357" s="166"/>
      <c r="M357" s="167" t="s">
        <v>3</v>
      </c>
      <c r="N357" s="168" t="s">
        <v>44</v>
      </c>
      <c r="O357" s="49"/>
      <c r="P357" s="155">
        <f t="shared" si="131"/>
        <v>0</v>
      </c>
      <c r="Q357" s="155">
        <v>1.1999999999999999E-3</v>
      </c>
      <c r="R357" s="155">
        <f t="shared" si="132"/>
        <v>1.1999999999999999E-2</v>
      </c>
      <c r="S357" s="155">
        <v>0</v>
      </c>
      <c r="T357" s="156">
        <f t="shared" si="133"/>
        <v>0</v>
      </c>
      <c r="AR357" s="157" t="s">
        <v>321</v>
      </c>
      <c r="AT357" s="157" t="s">
        <v>255</v>
      </c>
      <c r="AU357" s="157" t="s">
        <v>85</v>
      </c>
      <c r="AY357" s="14" t="s">
        <v>189</v>
      </c>
      <c r="BE357" s="158">
        <f t="shared" si="134"/>
        <v>0</v>
      </c>
      <c r="BF357" s="158">
        <f t="shared" si="135"/>
        <v>0</v>
      </c>
      <c r="BG357" s="158">
        <f t="shared" si="136"/>
        <v>0</v>
      </c>
      <c r="BH357" s="158">
        <f t="shared" si="137"/>
        <v>0</v>
      </c>
      <c r="BI357" s="158">
        <f t="shared" si="138"/>
        <v>0</v>
      </c>
      <c r="BJ357" s="14" t="s">
        <v>85</v>
      </c>
      <c r="BK357" s="158">
        <f t="shared" si="139"/>
        <v>0</v>
      </c>
      <c r="BL357" s="14" t="s">
        <v>254</v>
      </c>
      <c r="BM357" s="157" t="s">
        <v>1095</v>
      </c>
    </row>
    <row r="358" spans="2:65" s="1" customFormat="1" ht="16.5" customHeight="1">
      <c r="B358" s="145"/>
      <c r="C358" s="159" t="s">
        <v>1096</v>
      </c>
      <c r="D358" s="159" t="s">
        <v>255</v>
      </c>
      <c r="E358" s="160" t="s">
        <v>1097</v>
      </c>
      <c r="F358" s="161" t="s">
        <v>1098</v>
      </c>
      <c r="G358" s="162" t="s">
        <v>307</v>
      </c>
      <c r="H358" s="163">
        <v>1</v>
      </c>
      <c r="I358" s="164"/>
      <c r="J358" s="165">
        <f t="shared" si="130"/>
        <v>0</v>
      </c>
      <c r="K358" s="161" t="s">
        <v>195</v>
      </c>
      <c r="L358" s="166"/>
      <c r="M358" s="167" t="s">
        <v>3</v>
      </c>
      <c r="N358" s="168" t="s">
        <v>44</v>
      </c>
      <c r="O358" s="49"/>
      <c r="P358" s="155">
        <f t="shared" si="131"/>
        <v>0</v>
      </c>
      <c r="Q358" s="155">
        <v>1.0499999999999999E-3</v>
      </c>
      <c r="R358" s="155">
        <f t="shared" si="132"/>
        <v>1.0499999999999999E-3</v>
      </c>
      <c r="S358" s="155">
        <v>0</v>
      </c>
      <c r="T358" s="156">
        <f t="shared" si="133"/>
        <v>0</v>
      </c>
      <c r="AR358" s="157" t="s">
        <v>321</v>
      </c>
      <c r="AT358" s="157" t="s">
        <v>255</v>
      </c>
      <c r="AU358" s="157" t="s">
        <v>85</v>
      </c>
      <c r="AY358" s="14" t="s">
        <v>189</v>
      </c>
      <c r="BE358" s="158">
        <f t="shared" si="134"/>
        <v>0</v>
      </c>
      <c r="BF358" s="158">
        <f t="shared" si="135"/>
        <v>0</v>
      </c>
      <c r="BG358" s="158">
        <f t="shared" si="136"/>
        <v>0</v>
      </c>
      <c r="BH358" s="158">
        <f t="shared" si="137"/>
        <v>0</v>
      </c>
      <c r="BI358" s="158">
        <f t="shared" si="138"/>
        <v>0</v>
      </c>
      <c r="BJ358" s="14" t="s">
        <v>85</v>
      </c>
      <c r="BK358" s="158">
        <f t="shared" si="139"/>
        <v>0</v>
      </c>
      <c r="BL358" s="14" t="s">
        <v>254</v>
      </c>
      <c r="BM358" s="157" t="s">
        <v>1099</v>
      </c>
    </row>
    <row r="359" spans="2:65" s="1" customFormat="1" ht="16.5" customHeight="1">
      <c r="B359" s="145"/>
      <c r="C359" s="146" t="s">
        <v>1100</v>
      </c>
      <c r="D359" s="146" t="s">
        <v>191</v>
      </c>
      <c r="E359" s="147" t="s">
        <v>1101</v>
      </c>
      <c r="F359" s="148" t="s">
        <v>1102</v>
      </c>
      <c r="G359" s="149" t="s">
        <v>681</v>
      </c>
      <c r="H359" s="150">
        <v>10</v>
      </c>
      <c r="I359" s="151"/>
      <c r="J359" s="152">
        <f t="shared" si="130"/>
        <v>0</v>
      </c>
      <c r="K359" s="148" t="s">
        <v>877</v>
      </c>
      <c r="L359" s="29"/>
      <c r="M359" s="153" t="s">
        <v>3</v>
      </c>
      <c r="N359" s="154" t="s">
        <v>44</v>
      </c>
      <c r="O359" s="49"/>
      <c r="P359" s="155">
        <f t="shared" si="131"/>
        <v>0</v>
      </c>
      <c r="Q359" s="155">
        <v>0</v>
      </c>
      <c r="R359" s="155">
        <f t="shared" si="132"/>
        <v>0</v>
      </c>
      <c r="S359" s="155">
        <v>0</v>
      </c>
      <c r="T359" s="156">
        <f t="shared" si="133"/>
        <v>0</v>
      </c>
      <c r="AR359" s="157" t="s">
        <v>254</v>
      </c>
      <c r="AT359" s="157" t="s">
        <v>191</v>
      </c>
      <c r="AU359" s="157" t="s">
        <v>85</v>
      </c>
      <c r="AY359" s="14" t="s">
        <v>189</v>
      </c>
      <c r="BE359" s="158">
        <f t="shared" si="134"/>
        <v>0</v>
      </c>
      <c r="BF359" s="158">
        <f t="shared" si="135"/>
        <v>0</v>
      </c>
      <c r="BG359" s="158">
        <f t="shared" si="136"/>
        <v>0</v>
      </c>
      <c r="BH359" s="158">
        <f t="shared" si="137"/>
        <v>0</v>
      </c>
      <c r="BI359" s="158">
        <f t="shared" si="138"/>
        <v>0</v>
      </c>
      <c r="BJ359" s="14" t="s">
        <v>85</v>
      </c>
      <c r="BK359" s="158">
        <f t="shared" si="139"/>
        <v>0</v>
      </c>
      <c r="BL359" s="14" t="s">
        <v>254</v>
      </c>
      <c r="BM359" s="157" t="s">
        <v>1103</v>
      </c>
    </row>
    <row r="360" spans="2:65" s="1" customFormat="1" ht="24" customHeight="1">
      <c r="B360" s="145"/>
      <c r="C360" s="146" t="s">
        <v>1104</v>
      </c>
      <c r="D360" s="146" t="s">
        <v>191</v>
      </c>
      <c r="E360" s="147" t="s">
        <v>1105</v>
      </c>
      <c r="F360" s="148" t="s">
        <v>1106</v>
      </c>
      <c r="G360" s="149" t="s">
        <v>739</v>
      </c>
      <c r="H360" s="169"/>
      <c r="I360" s="151"/>
      <c r="J360" s="152">
        <f t="shared" si="130"/>
        <v>0</v>
      </c>
      <c r="K360" s="148" t="s">
        <v>195</v>
      </c>
      <c r="L360" s="29"/>
      <c r="M360" s="153" t="s">
        <v>3</v>
      </c>
      <c r="N360" s="154" t="s">
        <v>44</v>
      </c>
      <c r="O360" s="49"/>
      <c r="P360" s="155">
        <f t="shared" si="131"/>
        <v>0</v>
      </c>
      <c r="Q360" s="155">
        <v>0</v>
      </c>
      <c r="R360" s="155">
        <f t="shared" si="132"/>
        <v>0</v>
      </c>
      <c r="S360" s="155">
        <v>0</v>
      </c>
      <c r="T360" s="156">
        <f t="shared" si="133"/>
        <v>0</v>
      </c>
      <c r="AR360" s="157" t="s">
        <v>254</v>
      </c>
      <c r="AT360" s="157" t="s">
        <v>191</v>
      </c>
      <c r="AU360" s="157" t="s">
        <v>85</v>
      </c>
      <c r="AY360" s="14" t="s">
        <v>189</v>
      </c>
      <c r="BE360" s="158">
        <f t="shared" si="134"/>
        <v>0</v>
      </c>
      <c r="BF360" s="158">
        <f t="shared" si="135"/>
        <v>0</v>
      </c>
      <c r="BG360" s="158">
        <f t="shared" si="136"/>
        <v>0</v>
      </c>
      <c r="BH360" s="158">
        <f t="shared" si="137"/>
        <v>0</v>
      </c>
      <c r="BI360" s="158">
        <f t="shared" si="138"/>
        <v>0</v>
      </c>
      <c r="BJ360" s="14" t="s">
        <v>85</v>
      </c>
      <c r="BK360" s="158">
        <f t="shared" si="139"/>
        <v>0</v>
      </c>
      <c r="BL360" s="14" t="s">
        <v>254</v>
      </c>
      <c r="BM360" s="157" t="s">
        <v>1107</v>
      </c>
    </row>
    <row r="361" spans="2:65" s="11" customFormat="1" ht="22.9" customHeight="1">
      <c r="B361" s="132"/>
      <c r="D361" s="133" t="s">
        <v>71</v>
      </c>
      <c r="E361" s="143" t="s">
        <v>1108</v>
      </c>
      <c r="F361" s="143" t="s">
        <v>1109</v>
      </c>
      <c r="I361" s="135"/>
      <c r="J361" s="144">
        <f>BK361</f>
        <v>0</v>
      </c>
      <c r="L361" s="132"/>
      <c r="M361" s="137"/>
      <c r="N361" s="138"/>
      <c r="O361" s="138"/>
      <c r="P361" s="139">
        <f>SUM(P362:P364)</f>
        <v>0</v>
      </c>
      <c r="Q361" s="138"/>
      <c r="R361" s="139">
        <f>SUM(R362:R364)</f>
        <v>1.6169999999999999E-3</v>
      </c>
      <c r="S361" s="138"/>
      <c r="T361" s="140">
        <f>SUM(T362:T364)</f>
        <v>0</v>
      </c>
      <c r="AR361" s="133" t="s">
        <v>85</v>
      </c>
      <c r="AT361" s="141" t="s">
        <v>71</v>
      </c>
      <c r="AU361" s="141" t="s">
        <v>79</v>
      </c>
      <c r="AY361" s="133" t="s">
        <v>189</v>
      </c>
      <c r="BK361" s="142">
        <f>SUM(BK362:BK364)</f>
        <v>0</v>
      </c>
    </row>
    <row r="362" spans="2:65" s="1" customFormat="1" ht="24" customHeight="1">
      <c r="B362" s="145"/>
      <c r="C362" s="146" t="s">
        <v>1110</v>
      </c>
      <c r="D362" s="146" t="s">
        <v>191</v>
      </c>
      <c r="E362" s="147" t="s">
        <v>1111</v>
      </c>
      <c r="F362" s="148" t="s">
        <v>1112</v>
      </c>
      <c r="G362" s="149" t="s">
        <v>258</v>
      </c>
      <c r="H362" s="150">
        <v>14.7</v>
      </c>
      <c r="I362" s="151"/>
      <c r="J362" s="152">
        <f>ROUND(I362*H362,2)</f>
        <v>0</v>
      </c>
      <c r="K362" s="148" t="s">
        <v>195</v>
      </c>
      <c r="L362" s="29"/>
      <c r="M362" s="153" t="s">
        <v>3</v>
      </c>
      <c r="N362" s="154" t="s">
        <v>44</v>
      </c>
      <c r="O362" s="49"/>
      <c r="P362" s="155">
        <f>O362*H362</f>
        <v>0</v>
      </c>
      <c r="Q362" s="155">
        <v>1.1E-4</v>
      </c>
      <c r="R362" s="155">
        <f>Q362*H362</f>
        <v>1.6169999999999999E-3</v>
      </c>
      <c r="S362" s="155">
        <v>0</v>
      </c>
      <c r="T362" s="156">
        <f>S362*H362</f>
        <v>0</v>
      </c>
      <c r="AR362" s="157" t="s">
        <v>254</v>
      </c>
      <c r="AT362" s="157" t="s">
        <v>191</v>
      </c>
      <c r="AU362" s="157" t="s">
        <v>85</v>
      </c>
      <c r="AY362" s="14" t="s">
        <v>189</v>
      </c>
      <c r="BE362" s="158">
        <f>IF(N362="základní",J362,0)</f>
        <v>0</v>
      </c>
      <c r="BF362" s="158">
        <f>IF(N362="snížená",J362,0)</f>
        <v>0</v>
      </c>
      <c r="BG362" s="158">
        <f>IF(N362="zákl. přenesená",J362,0)</f>
        <v>0</v>
      </c>
      <c r="BH362" s="158">
        <f>IF(N362="sníž. přenesená",J362,0)</f>
        <v>0</v>
      </c>
      <c r="BI362" s="158">
        <f>IF(N362="nulová",J362,0)</f>
        <v>0</v>
      </c>
      <c r="BJ362" s="14" t="s">
        <v>85</v>
      </c>
      <c r="BK362" s="158">
        <f>ROUND(I362*H362,2)</f>
        <v>0</v>
      </c>
      <c r="BL362" s="14" t="s">
        <v>254</v>
      </c>
      <c r="BM362" s="157" t="s">
        <v>1113</v>
      </c>
    </row>
    <row r="363" spans="2:65" s="1" customFormat="1" ht="16.5" customHeight="1">
      <c r="B363" s="145"/>
      <c r="C363" s="159" t="s">
        <v>1114</v>
      </c>
      <c r="D363" s="159" t="s">
        <v>255</v>
      </c>
      <c r="E363" s="160" t="s">
        <v>1115</v>
      </c>
      <c r="F363" s="161" t="s">
        <v>1116</v>
      </c>
      <c r="G363" s="162" t="s">
        <v>967</v>
      </c>
      <c r="H363" s="163">
        <v>14.7</v>
      </c>
      <c r="I363" s="164"/>
      <c r="J363" s="165">
        <f>ROUND(I363*H363,2)</f>
        <v>0</v>
      </c>
      <c r="K363" s="161" t="s">
        <v>877</v>
      </c>
      <c r="L363" s="166"/>
      <c r="M363" s="167" t="s">
        <v>3</v>
      </c>
      <c r="N363" s="168" t="s">
        <v>44</v>
      </c>
      <c r="O363" s="49"/>
      <c r="P363" s="155">
        <f>O363*H363</f>
        <v>0</v>
      </c>
      <c r="Q363" s="155">
        <v>0</v>
      </c>
      <c r="R363" s="155">
        <f>Q363*H363</f>
        <v>0</v>
      </c>
      <c r="S363" s="155">
        <v>0</v>
      </c>
      <c r="T363" s="156">
        <f>S363*H363</f>
        <v>0</v>
      </c>
      <c r="AR363" s="157" t="s">
        <v>321</v>
      </c>
      <c r="AT363" s="157" t="s">
        <v>255</v>
      </c>
      <c r="AU363" s="157" t="s">
        <v>85</v>
      </c>
      <c r="AY363" s="14" t="s">
        <v>189</v>
      </c>
      <c r="BE363" s="158">
        <f>IF(N363="základní",J363,0)</f>
        <v>0</v>
      </c>
      <c r="BF363" s="158">
        <f>IF(N363="snížená",J363,0)</f>
        <v>0</v>
      </c>
      <c r="BG363" s="158">
        <f>IF(N363="zákl. přenesená",J363,0)</f>
        <v>0</v>
      </c>
      <c r="BH363" s="158">
        <f>IF(N363="sníž. přenesená",J363,0)</f>
        <v>0</v>
      </c>
      <c r="BI363" s="158">
        <f>IF(N363="nulová",J363,0)</f>
        <v>0</v>
      </c>
      <c r="BJ363" s="14" t="s">
        <v>85</v>
      </c>
      <c r="BK363" s="158">
        <f>ROUND(I363*H363,2)</f>
        <v>0</v>
      </c>
      <c r="BL363" s="14" t="s">
        <v>254</v>
      </c>
      <c r="BM363" s="157" t="s">
        <v>1117</v>
      </c>
    </row>
    <row r="364" spans="2:65" s="1" customFormat="1" ht="24" customHeight="1">
      <c r="B364" s="145"/>
      <c r="C364" s="146" t="s">
        <v>1118</v>
      </c>
      <c r="D364" s="146" t="s">
        <v>191</v>
      </c>
      <c r="E364" s="147" t="s">
        <v>1119</v>
      </c>
      <c r="F364" s="148" t="s">
        <v>1120</v>
      </c>
      <c r="G364" s="149" t="s">
        <v>739</v>
      </c>
      <c r="H364" s="169"/>
      <c r="I364" s="151"/>
      <c r="J364" s="152">
        <f>ROUND(I364*H364,2)</f>
        <v>0</v>
      </c>
      <c r="K364" s="148" t="s">
        <v>195</v>
      </c>
      <c r="L364" s="29"/>
      <c r="M364" s="153" t="s">
        <v>3</v>
      </c>
      <c r="N364" s="154" t="s">
        <v>44</v>
      </c>
      <c r="O364" s="49"/>
      <c r="P364" s="155">
        <f>O364*H364</f>
        <v>0</v>
      </c>
      <c r="Q364" s="155">
        <v>0</v>
      </c>
      <c r="R364" s="155">
        <f>Q364*H364</f>
        <v>0</v>
      </c>
      <c r="S364" s="155">
        <v>0</v>
      </c>
      <c r="T364" s="156">
        <f>S364*H364</f>
        <v>0</v>
      </c>
      <c r="AR364" s="157" t="s">
        <v>254</v>
      </c>
      <c r="AT364" s="157" t="s">
        <v>191</v>
      </c>
      <c r="AU364" s="157" t="s">
        <v>85</v>
      </c>
      <c r="AY364" s="14" t="s">
        <v>189</v>
      </c>
      <c r="BE364" s="158">
        <f>IF(N364="základní",J364,0)</f>
        <v>0</v>
      </c>
      <c r="BF364" s="158">
        <f>IF(N364="snížená",J364,0)</f>
        <v>0</v>
      </c>
      <c r="BG364" s="158">
        <f>IF(N364="zákl. přenesená",J364,0)</f>
        <v>0</v>
      </c>
      <c r="BH364" s="158">
        <f>IF(N364="sníž. přenesená",J364,0)</f>
        <v>0</v>
      </c>
      <c r="BI364" s="158">
        <f>IF(N364="nulová",J364,0)</f>
        <v>0</v>
      </c>
      <c r="BJ364" s="14" t="s">
        <v>85</v>
      </c>
      <c r="BK364" s="158">
        <f>ROUND(I364*H364,2)</f>
        <v>0</v>
      </c>
      <c r="BL364" s="14" t="s">
        <v>254</v>
      </c>
      <c r="BM364" s="157" t="s">
        <v>1121</v>
      </c>
    </row>
    <row r="365" spans="2:65" s="11" customFormat="1" ht="22.9" customHeight="1">
      <c r="B365" s="132"/>
      <c r="D365" s="133" t="s">
        <v>71</v>
      </c>
      <c r="E365" s="143" t="s">
        <v>1122</v>
      </c>
      <c r="F365" s="143" t="s">
        <v>1123</v>
      </c>
      <c r="I365" s="135"/>
      <c r="J365" s="144">
        <f>BK365</f>
        <v>0</v>
      </c>
      <c r="L365" s="132"/>
      <c r="M365" s="137"/>
      <c r="N365" s="138"/>
      <c r="O365" s="138"/>
      <c r="P365" s="139">
        <f>SUM(P366:P378)</f>
        <v>0</v>
      </c>
      <c r="Q365" s="138"/>
      <c r="R365" s="139">
        <f>SUM(R366:R378)</f>
        <v>3.2403907500000004</v>
      </c>
      <c r="S365" s="138"/>
      <c r="T365" s="140">
        <f>SUM(T366:T378)</f>
        <v>0</v>
      </c>
      <c r="AR365" s="133" t="s">
        <v>85</v>
      </c>
      <c r="AT365" s="141" t="s">
        <v>71</v>
      </c>
      <c r="AU365" s="141" t="s">
        <v>79</v>
      </c>
      <c r="AY365" s="133" t="s">
        <v>189</v>
      </c>
      <c r="BK365" s="142">
        <f>SUM(BK366:BK378)</f>
        <v>0</v>
      </c>
    </row>
    <row r="366" spans="2:65" s="1" customFormat="1" ht="24" customHeight="1">
      <c r="B366" s="145"/>
      <c r="C366" s="146" t="s">
        <v>1124</v>
      </c>
      <c r="D366" s="146" t="s">
        <v>191</v>
      </c>
      <c r="E366" s="147" t="s">
        <v>1125</v>
      </c>
      <c r="F366" s="148" t="s">
        <v>1126</v>
      </c>
      <c r="G366" s="149" t="s">
        <v>258</v>
      </c>
      <c r="H366" s="150">
        <v>21.85</v>
      </c>
      <c r="I366" s="151"/>
      <c r="J366" s="152">
        <f t="shared" ref="J366:J378" si="140">ROUND(I366*H366,2)</f>
        <v>0</v>
      </c>
      <c r="K366" s="148" t="s">
        <v>195</v>
      </c>
      <c r="L366" s="29"/>
      <c r="M366" s="153" t="s">
        <v>3</v>
      </c>
      <c r="N366" s="154" t="s">
        <v>44</v>
      </c>
      <c r="O366" s="49"/>
      <c r="P366" s="155">
        <f t="shared" ref="P366:P378" si="141">O366*H366</f>
        <v>0</v>
      </c>
      <c r="Q366" s="155">
        <v>1.5299999999999999E-3</v>
      </c>
      <c r="R366" s="155">
        <f t="shared" ref="R366:R378" si="142">Q366*H366</f>
        <v>3.3430500000000002E-2</v>
      </c>
      <c r="S366" s="155">
        <v>0</v>
      </c>
      <c r="T366" s="156">
        <f t="shared" ref="T366:T378" si="143">S366*H366</f>
        <v>0</v>
      </c>
      <c r="AR366" s="157" t="s">
        <v>254</v>
      </c>
      <c r="AT366" s="157" t="s">
        <v>191</v>
      </c>
      <c r="AU366" s="157" t="s">
        <v>85</v>
      </c>
      <c r="AY366" s="14" t="s">
        <v>189</v>
      </c>
      <c r="BE366" s="158">
        <f t="shared" ref="BE366:BE378" si="144">IF(N366="základní",J366,0)</f>
        <v>0</v>
      </c>
      <c r="BF366" s="158">
        <f t="shared" ref="BF366:BF378" si="145">IF(N366="snížená",J366,0)</f>
        <v>0</v>
      </c>
      <c r="BG366" s="158">
        <f t="shared" ref="BG366:BG378" si="146">IF(N366="zákl. přenesená",J366,0)</f>
        <v>0</v>
      </c>
      <c r="BH366" s="158">
        <f t="shared" ref="BH366:BH378" si="147">IF(N366="sníž. přenesená",J366,0)</f>
        <v>0</v>
      </c>
      <c r="BI366" s="158">
        <f t="shared" ref="BI366:BI378" si="148">IF(N366="nulová",J366,0)</f>
        <v>0</v>
      </c>
      <c r="BJ366" s="14" t="s">
        <v>85</v>
      </c>
      <c r="BK366" s="158">
        <f t="shared" ref="BK366:BK378" si="149">ROUND(I366*H366,2)</f>
        <v>0</v>
      </c>
      <c r="BL366" s="14" t="s">
        <v>254</v>
      </c>
      <c r="BM366" s="157" t="s">
        <v>1127</v>
      </c>
    </row>
    <row r="367" spans="2:65" s="1" customFormat="1" ht="24" customHeight="1">
      <c r="B367" s="145"/>
      <c r="C367" s="146" t="s">
        <v>1128</v>
      </c>
      <c r="D367" s="146" t="s">
        <v>191</v>
      </c>
      <c r="E367" s="147" t="s">
        <v>1129</v>
      </c>
      <c r="F367" s="148" t="s">
        <v>1130</v>
      </c>
      <c r="G367" s="149" t="s">
        <v>258</v>
      </c>
      <c r="H367" s="150">
        <v>21.85</v>
      </c>
      <c r="I367" s="151"/>
      <c r="J367" s="152">
        <f t="shared" si="140"/>
        <v>0</v>
      </c>
      <c r="K367" s="148" t="s">
        <v>195</v>
      </c>
      <c r="L367" s="29"/>
      <c r="M367" s="153" t="s">
        <v>3</v>
      </c>
      <c r="N367" s="154" t="s">
        <v>44</v>
      </c>
      <c r="O367" s="49"/>
      <c r="P367" s="155">
        <f t="shared" si="141"/>
        <v>0</v>
      </c>
      <c r="Q367" s="155">
        <v>1.0200000000000001E-3</v>
      </c>
      <c r="R367" s="155">
        <f t="shared" si="142"/>
        <v>2.2287000000000005E-2</v>
      </c>
      <c r="S367" s="155">
        <v>0</v>
      </c>
      <c r="T367" s="156">
        <f t="shared" si="143"/>
        <v>0</v>
      </c>
      <c r="AR367" s="157" t="s">
        <v>254</v>
      </c>
      <c r="AT367" s="157" t="s">
        <v>191</v>
      </c>
      <c r="AU367" s="157" t="s">
        <v>85</v>
      </c>
      <c r="AY367" s="14" t="s">
        <v>189</v>
      </c>
      <c r="BE367" s="158">
        <f t="shared" si="144"/>
        <v>0</v>
      </c>
      <c r="BF367" s="158">
        <f t="shared" si="145"/>
        <v>0</v>
      </c>
      <c r="BG367" s="158">
        <f t="shared" si="146"/>
        <v>0</v>
      </c>
      <c r="BH367" s="158">
        <f t="shared" si="147"/>
        <v>0</v>
      </c>
      <c r="BI367" s="158">
        <f t="shared" si="148"/>
        <v>0</v>
      </c>
      <c r="BJ367" s="14" t="s">
        <v>85</v>
      </c>
      <c r="BK367" s="158">
        <f t="shared" si="149"/>
        <v>0</v>
      </c>
      <c r="BL367" s="14" t="s">
        <v>254</v>
      </c>
      <c r="BM367" s="157" t="s">
        <v>1131</v>
      </c>
    </row>
    <row r="368" spans="2:65" s="1" customFormat="1" ht="16.5" customHeight="1">
      <c r="B368" s="145"/>
      <c r="C368" s="146" t="s">
        <v>1132</v>
      </c>
      <c r="D368" s="146" t="s">
        <v>191</v>
      </c>
      <c r="E368" s="147" t="s">
        <v>1133</v>
      </c>
      <c r="F368" s="148" t="s">
        <v>1134</v>
      </c>
      <c r="G368" s="149" t="s">
        <v>258</v>
      </c>
      <c r="H368" s="150">
        <v>48.6</v>
      </c>
      <c r="I368" s="151"/>
      <c r="J368" s="152">
        <f t="shared" si="140"/>
        <v>0</v>
      </c>
      <c r="K368" s="148" t="s">
        <v>195</v>
      </c>
      <c r="L368" s="29"/>
      <c r="M368" s="153" t="s">
        <v>3</v>
      </c>
      <c r="N368" s="154" t="s">
        <v>44</v>
      </c>
      <c r="O368" s="49"/>
      <c r="P368" s="155">
        <f t="shared" si="141"/>
        <v>0</v>
      </c>
      <c r="Q368" s="155">
        <v>4.2999999999999999E-4</v>
      </c>
      <c r="R368" s="155">
        <f t="shared" si="142"/>
        <v>2.0898E-2</v>
      </c>
      <c r="S368" s="155">
        <v>0</v>
      </c>
      <c r="T368" s="156">
        <f t="shared" si="143"/>
        <v>0</v>
      </c>
      <c r="AR368" s="157" t="s">
        <v>254</v>
      </c>
      <c r="AT368" s="157" t="s">
        <v>191</v>
      </c>
      <c r="AU368" s="157" t="s">
        <v>85</v>
      </c>
      <c r="AY368" s="14" t="s">
        <v>189</v>
      </c>
      <c r="BE368" s="158">
        <f t="shared" si="144"/>
        <v>0</v>
      </c>
      <c r="BF368" s="158">
        <f t="shared" si="145"/>
        <v>0</v>
      </c>
      <c r="BG368" s="158">
        <f t="shared" si="146"/>
        <v>0</v>
      </c>
      <c r="BH368" s="158">
        <f t="shared" si="147"/>
        <v>0</v>
      </c>
      <c r="BI368" s="158">
        <f t="shared" si="148"/>
        <v>0</v>
      </c>
      <c r="BJ368" s="14" t="s">
        <v>85</v>
      </c>
      <c r="BK368" s="158">
        <f t="shared" si="149"/>
        <v>0</v>
      </c>
      <c r="BL368" s="14" t="s">
        <v>254</v>
      </c>
      <c r="BM368" s="157" t="s">
        <v>1135</v>
      </c>
    </row>
    <row r="369" spans="2:65" s="1" customFormat="1" ht="24" customHeight="1">
      <c r="B369" s="145"/>
      <c r="C369" s="146" t="s">
        <v>1136</v>
      </c>
      <c r="D369" s="146" t="s">
        <v>191</v>
      </c>
      <c r="E369" s="147" t="s">
        <v>1137</v>
      </c>
      <c r="F369" s="148" t="s">
        <v>1138</v>
      </c>
      <c r="G369" s="149" t="s">
        <v>258</v>
      </c>
      <c r="H369" s="150">
        <v>9.67</v>
      </c>
      <c r="I369" s="151"/>
      <c r="J369" s="152">
        <f t="shared" si="140"/>
        <v>0</v>
      </c>
      <c r="K369" s="148" t="s">
        <v>195</v>
      </c>
      <c r="L369" s="29"/>
      <c r="M369" s="153" t="s">
        <v>3</v>
      </c>
      <c r="N369" s="154" t="s">
        <v>44</v>
      </c>
      <c r="O369" s="49"/>
      <c r="P369" s="155">
        <f t="shared" si="141"/>
        <v>0</v>
      </c>
      <c r="Q369" s="155">
        <v>4.2999999999999999E-4</v>
      </c>
      <c r="R369" s="155">
        <f t="shared" si="142"/>
        <v>4.1580999999999996E-3</v>
      </c>
      <c r="S369" s="155">
        <v>0</v>
      </c>
      <c r="T369" s="156">
        <f t="shared" si="143"/>
        <v>0</v>
      </c>
      <c r="AR369" s="157" t="s">
        <v>254</v>
      </c>
      <c r="AT369" s="157" t="s">
        <v>191</v>
      </c>
      <c r="AU369" s="157" t="s">
        <v>85</v>
      </c>
      <c r="AY369" s="14" t="s">
        <v>189</v>
      </c>
      <c r="BE369" s="158">
        <f t="shared" si="144"/>
        <v>0</v>
      </c>
      <c r="BF369" s="158">
        <f t="shared" si="145"/>
        <v>0</v>
      </c>
      <c r="BG369" s="158">
        <f t="shared" si="146"/>
        <v>0</v>
      </c>
      <c r="BH369" s="158">
        <f t="shared" si="147"/>
        <v>0</v>
      </c>
      <c r="BI369" s="158">
        <f t="shared" si="148"/>
        <v>0</v>
      </c>
      <c r="BJ369" s="14" t="s">
        <v>85</v>
      </c>
      <c r="BK369" s="158">
        <f t="shared" si="149"/>
        <v>0</v>
      </c>
      <c r="BL369" s="14" t="s">
        <v>254</v>
      </c>
      <c r="BM369" s="157" t="s">
        <v>1139</v>
      </c>
    </row>
    <row r="370" spans="2:65" s="1" customFormat="1" ht="16.5" customHeight="1">
      <c r="B370" s="145"/>
      <c r="C370" s="159" t="s">
        <v>1140</v>
      </c>
      <c r="D370" s="159" t="s">
        <v>255</v>
      </c>
      <c r="E370" s="160" t="s">
        <v>1141</v>
      </c>
      <c r="F370" s="161" t="s">
        <v>1142</v>
      </c>
      <c r="G370" s="162" t="s">
        <v>307</v>
      </c>
      <c r="H370" s="163">
        <v>194.233</v>
      </c>
      <c r="I370" s="164"/>
      <c r="J370" s="165">
        <f t="shared" si="140"/>
        <v>0</v>
      </c>
      <c r="K370" s="161" t="s">
        <v>195</v>
      </c>
      <c r="L370" s="166"/>
      <c r="M370" s="167" t="s">
        <v>3</v>
      </c>
      <c r="N370" s="168" t="s">
        <v>44</v>
      </c>
      <c r="O370" s="49"/>
      <c r="P370" s="155">
        <f t="shared" si="141"/>
        <v>0</v>
      </c>
      <c r="Q370" s="155">
        <v>3.6000000000000002E-4</v>
      </c>
      <c r="R370" s="155">
        <f t="shared" si="142"/>
        <v>6.9923880000000008E-2</v>
      </c>
      <c r="S370" s="155">
        <v>0</v>
      </c>
      <c r="T370" s="156">
        <f t="shared" si="143"/>
        <v>0</v>
      </c>
      <c r="AR370" s="157" t="s">
        <v>321</v>
      </c>
      <c r="AT370" s="157" t="s">
        <v>255</v>
      </c>
      <c r="AU370" s="157" t="s">
        <v>85</v>
      </c>
      <c r="AY370" s="14" t="s">
        <v>189</v>
      </c>
      <c r="BE370" s="158">
        <f t="shared" si="144"/>
        <v>0</v>
      </c>
      <c r="BF370" s="158">
        <f t="shared" si="145"/>
        <v>0</v>
      </c>
      <c r="BG370" s="158">
        <f t="shared" si="146"/>
        <v>0</v>
      </c>
      <c r="BH370" s="158">
        <f t="shared" si="147"/>
        <v>0</v>
      </c>
      <c r="BI370" s="158">
        <f t="shared" si="148"/>
        <v>0</v>
      </c>
      <c r="BJ370" s="14" t="s">
        <v>85</v>
      </c>
      <c r="BK370" s="158">
        <f t="shared" si="149"/>
        <v>0</v>
      </c>
      <c r="BL370" s="14" t="s">
        <v>254</v>
      </c>
      <c r="BM370" s="157" t="s">
        <v>1143</v>
      </c>
    </row>
    <row r="371" spans="2:65" s="1" customFormat="1" ht="24" customHeight="1">
      <c r="B371" s="145"/>
      <c r="C371" s="146" t="s">
        <v>1144</v>
      </c>
      <c r="D371" s="146" t="s">
        <v>191</v>
      </c>
      <c r="E371" s="147" t="s">
        <v>1145</v>
      </c>
      <c r="F371" s="148" t="s">
        <v>1146</v>
      </c>
      <c r="G371" s="149" t="s">
        <v>233</v>
      </c>
      <c r="H371" s="150">
        <v>104.6</v>
      </c>
      <c r="I371" s="151"/>
      <c r="J371" s="152">
        <f t="shared" si="140"/>
        <v>0</v>
      </c>
      <c r="K371" s="148" t="s">
        <v>195</v>
      </c>
      <c r="L371" s="29"/>
      <c r="M371" s="153" t="s">
        <v>3</v>
      </c>
      <c r="N371" s="154" t="s">
        <v>44</v>
      </c>
      <c r="O371" s="49"/>
      <c r="P371" s="155">
        <f t="shared" si="141"/>
        <v>0</v>
      </c>
      <c r="Q371" s="155">
        <v>6.3499999999999997E-3</v>
      </c>
      <c r="R371" s="155">
        <f t="shared" si="142"/>
        <v>0.66420999999999997</v>
      </c>
      <c r="S371" s="155">
        <v>0</v>
      </c>
      <c r="T371" s="156">
        <f t="shared" si="143"/>
        <v>0</v>
      </c>
      <c r="AR371" s="157" t="s">
        <v>254</v>
      </c>
      <c r="AT371" s="157" t="s">
        <v>191</v>
      </c>
      <c r="AU371" s="157" t="s">
        <v>85</v>
      </c>
      <c r="AY371" s="14" t="s">
        <v>189</v>
      </c>
      <c r="BE371" s="158">
        <f t="shared" si="144"/>
        <v>0</v>
      </c>
      <c r="BF371" s="158">
        <f t="shared" si="145"/>
        <v>0</v>
      </c>
      <c r="BG371" s="158">
        <f t="shared" si="146"/>
        <v>0</v>
      </c>
      <c r="BH371" s="158">
        <f t="shared" si="147"/>
        <v>0</v>
      </c>
      <c r="BI371" s="158">
        <f t="shared" si="148"/>
        <v>0</v>
      </c>
      <c r="BJ371" s="14" t="s">
        <v>85</v>
      </c>
      <c r="BK371" s="158">
        <f t="shared" si="149"/>
        <v>0</v>
      </c>
      <c r="BL371" s="14" t="s">
        <v>254</v>
      </c>
      <c r="BM371" s="157" t="s">
        <v>1147</v>
      </c>
    </row>
    <row r="372" spans="2:65" s="1" customFormat="1" ht="16.5" customHeight="1">
      <c r="B372" s="145"/>
      <c r="C372" s="159" t="s">
        <v>1148</v>
      </c>
      <c r="D372" s="159" t="s">
        <v>255</v>
      </c>
      <c r="E372" s="160" t="s">
        <v>1149</v>
      </c>
      <c r="F372" s="161" t="s">
        <v>1150</v>
      </c>
      <c r="G372" s="162" t="s">
        <v>233</v>
      </c>
      <c r="H372" s="163">
        <v>67.828000000000003</v>
      </c>
      <c r="I372" s="164"/>
      <c r="J372" s="165">
        <f t="shared" si="140"/>
        <v>0</v>
      </c>
      <c r="K372" s="161" t="s">
        <v>195</v>
      </c>
      <c r="L372" s="166"/>
      <c r="M372" s="167" t="s">
        <v>3</v>
      </c>
      <c r="N372" s="168" t="s">
        <v>44</v>
      </c>
      <c r="O372" s="49"/>
      <c r="P372" s="155">
        <f t="shared" si="141"/>
        <v>0</v>
      </c>
      <c r="Q372" s="155">
        <v>1.7999999999999999E-2</v>
      </c>
      <c r="R372" s="155">
        <f t="shared" si="142"/>
        <v>1.220904</v>
      </c>
      <c r="S372" s="155">
        <v>0</v>
      </c>
      <c r="T372" s="156">
        <f t="shared" si="143"/>
        <v>0</v>
      </c>
      <c r="AR372" s="157" t="s">
        <v>321</v>
      </c>
      <c r="AT372" s="157" t="s">
        <v>255</v>
      </c>
      <c r="AU372" s="157" t="s">
        <v>85</v>
      </c>
      <c r="AY372" s="14" t="s">
        <v>189</v>
      </c>
      <c r="BE372" s="158">
        <f t="shared" si="144"/>
        <v>0</v>
      </c>
      <c r="BF372" s="158">
        <f t="shared" si="145"/>
        <v>0</v>
      </c>
      <c r="BG372" s="158">
        <f t="shared" si="146"/>
        <v>0</v>
      </c>
      <c r="BH372" s="158">
        <f t="shared" si="147"/>
        <v>0</v>
      </c>
      <c r="BI372" s="158">
        <f t="shared" si="148"/>
        <v>0</v>
      </c>
      <c r="BJ372" s="14" t="s">
        <v>85</v>
      </c>
      <c r="BK372" s="158">
        <f t="shared" si="149"/>
        <v>0</v>
      </c>
      <c r="BL372" s="14" t="s">
        <v>254</v>
      </c>
      <c r="BM372" s="157" t="s">
        <v>1151</v>
      </c>
    </row>
    <row r="373" spans="2:65" s="1" customFormat="1" ht="16.5" customHeight="1">
      <c r="B373" s="145"/>
      <c r="C373" s="159" t="s">
        <v>1152</v>
      </c>
      <c r="D373" s="159" t="s">
        <v>255</v>
      </c>
      <c r="E373" s="160" t="s">
        <v>1153</v>
      </c>
      <c r="F373" s="161" t="s">
        <v>1154</v>
      </c>
      <c r="G373" s="162" t="s">
        <v>233</v>
      </c>
      <c r="H373" s="163">
        <v>65.412999999999997</v>
      </c>
      <c r="I373" s="164"/>
      <c r="J373" s="165">
        <f t="shared" si="140"/>
        <v>0</v>
      </c>
      <c r="K373" s="161" t="s">
        <v>195</v>
      </c>
      <c r="L373" s="166"/>
      <c r="M373" s="167" t="s">
        <v>3</v>
      </c>
      <c r="N373" s="168" t="s">
        <v>44</v>
      </c>
      <c r="O373" s="49"/>
      <c r="P373" s="155">
        <f t="shared" si="141"/>
        <v>0</v>
      </c>
      <c r="Q373" s="155">
        <v>1.77E-2</v>
      </c>
      <c r="R373" s="155">
        <f t="shared" si="142"/>
        <v>1.1578101000000001</v>
      </c>
      <c r="S373" s="155">
        <v>0</v>
      </c>
      <c r="T373" s="156">
        <f t="shared" si="143"/>
        <v>0</v>
      </c>
      <c r="AR373" s="157" t="s">
        <v>321</v>
      </c>
      <c r="AT373" s="157" t="s">
        <v>255</v>
      </c>
      <c r="AU373" s="157" t="s">
        <v>85</v>
      </c>
      <c r="AY373" s="14" t="s">
        <v>189</v>
      </c>
      <c r="BE373" s="158">
        <f t="shared" si="144"/>
        <v>0</v>
      </c>
      <c r="BF373" s="158">
        <f t="shared" si="145"/>
        <v>0</v>
      </c>
      <c r="BG373" s="158">
        <f t="shared" si="146"/>
        <v>0</v>
      </c>
      <c r="BH373" s="158">
        <f t="shared" si="147"/>
        <v>0</v>
      </c>
      <c r="BI373" s="158">
        <f t="shared" si="148"/>
        <v>0</v>
      </c>
      <c r="BJ373" s="14" t="s">
        <v>85</v>
      </c>
      <c r="BK373" s="158">
        <f t="shared" si="149"/>
        <v>0</v>
      </c>
      <c r="BL373" s="14" t="s">
        <v>254</v>
      </c>
      <c r="BM373" s="157" t="s">
        <v>1155</v>
      </c>
    </row>
    <row r="374" spans="2:65" s="1" customFormat="1" ht="16.5" customHeight="1">
      <c r="B374" s="145"/>
      <c r="C374" s="146" t="s">
        <v>1156</v>
      </c>
      <c r="D374" s="146" t="s">
        <v>191</v>
      </c>
      <c r="E374" s="147" t="s">
        <v>1157</v>
      </c>
      <c r="F374" s="148" t="s">
        <v>1158</v>
      </c>
      <c r="G374" s="149" t="s">
        <v>233</v>
      </c>
      <c r="H374" s="150">
        <v>120.47799999999999</v>
      </c>
      <c r="I374" s="151"/>
      <c r="J374" s="152">
        <f t="shared" si="140"/>
        <v>0</v>
      </c>
      <c r="K374" s="148" t="s">
        <v>195</v>
      </c>
      <c r="L374" s="29"/>
      <c r="M374" s="153" t="s">
        <v>3</v>
      </c>
      <c r="N374" s="154" t="s">
        <v>44</v>
      </c>
      <c r="O374" s="49"/>
      <c r="P374" s="155">
        <f t="shared" si="141"/>
        <v>0</v>
      </c>
      <c r="Q374" s="155">
        <v>2.9999999999999997E-4</v>
      </c>
      <c r="R374" s="155">
        <f t="shared" si="142"/>
        <v>3.6143399999999992E-2</v>
      </c>
      <c r="S374" s="155">
        <v>0</v>
      </c>
      <c r="T374" s="156">
        <f t="shared" si="143"/>
        <v>0</v>
      </c>
      <c r="AR374" s="157" t="s">
        <v>254</v>
      </c>
      <c r="AT374" s="157" t="s">
        <v>191</v>
      </c>
      <c r="AU374" s="157" t="s">
        <v>85</v>
      </c>
      <c r="AY374" s="14" t="s">
        <v>189</v>
      </c>
      <c r="BE374" s="158">
        <f t="shared" si="144"/>
        <v>0</v>
      </c>
      <c r="BF374" s="158">
        <f t="shared" si="145"/>
        <v>0</v>
      </c>
      <c r="BG374" s="158">
        <f t="shared" si="146"/>
        <v>0</v>
      </c>
      <c r="BH374" s="158">
        <f t="shared" si="147"/>
        <v>0</v>
      </c>
      <c r="BI374" s="158">
        <f t="shared" si="148"/>
        <v>0</v>
      </c>
      <c r="BJ374" s="14" t="s">
        <v>85</v>
      </c>
      <c r="BK374" s="158">
        <f t="shared" si="149"/>
        <v>0</v>
      </c>
      <c r="BL374" s="14" t="s">
        <v>254</v>
      </c>
      <c r="BM374" s="157" t="s">
        <v>1159</v>
      </c>
    </row>
    <row r="375" spans="2:65" s="1" customFormat="1" ht="16.5" customHeight="1">
      <c r="B375" s="145"/>
      <c r="C375" s="146" t="s">
        <v>1160</v>
      </c>
      <c r="D375" s="146" t="s">
        <v>191</v>
      </c>
      <c r="E375" s="147" t="s">
        <v>1161</v>
      </c>
      <c r="F375" s="148" t="s">
        <v>1162</v>
      </c>
      <c r="G375" s="149" t="s">
        <v>258</v>
      </c>
      <c r="H375" s="150">
        <v>80.12</v>
      </c>
      <c r="I375" s="151"/>
      <c r="J375" s="152">
        <f t="shared" si="140"/>
        <v>0</v>
      </c>
      <c r="K375" s="148" t="s">
        <v>195</v>
      </c>
      <c r="L375" s="29"/>
      <c r="M375" s="153" t="s">
        <v>3</v>
      </c>
      <c r="N375" s="154" t="s">
        <v>44</v>
      </c>
      <c r="O375" s="49"/>
      <c r="P375" s="155">
        <f t="shared" si="141"/>
        <v>0</v>
      </c>
      <c r="Q375" s="155">
        <v>3.0000000000000001E-5</v>
      </c>
      <c r="R375" s="155">
        <f t="shared" si="142"/>
        <v>2.4036000000000001E-3</v>
      </c>
      <c r="S375" s="155">
        <v>0</v>
      </c>
      <c r="T375" s="156">
        <f t="shared" si="143"/>
        <v>0</v>
      </c>
      <c r="AR375" s="157" t="s">
        <v>254</v>
      </c>
      <c r="AT375" s="157" t="s">
        <v>191</v>
      </c>
      <c r="AU375" s="157" t="s">
        <v>85</v>
      </c>
      <c r="AY375" s="14" t="s">
        <v>189</v>
      </c>
      <c r="BE375" s="158">
        <f t="shared" si="144"/>
        <v>0</v>
      </c>
      <c r="BF375" s="158">
        <f t="shared" si="145"/>
        <v>0</v>
      </c>
      <c r="BG375" s="158">
        <f t="shared" si="146"/>
        <v>0</v>
      </c>
      <c r="BH375" s="158">
        <f t="shared" si="147"/>
        <v>0</v>
      </c>
      <c r="BI375" s="158">
        <f t="shared" si="148"/>
        <v>0</v>
      </c>
      <c r="BJ375" s="14" t="s">
        <v>85</v>
      </c>
      <c r="BK375" s="158">
        <f t="shared" si="149"/>
        <v>0</v>
      </c>
      <c r="BL375" s="14" t="s">
        <v>254</v>
      </c>
      <c r="BM375" s="157" t="s">
        <v>1163</v>
      </c>
    </row>
    <row r="376" spans="2:65" s="1" customFormat="1" ht="16.5" customHeight="1">
      <c r="B376" s="145"/>
      <c r="C376" s="146" t="s">
        <v>1164</v>
      </c>
      <c r="D376" s="146" t="s">
        <v>191</v>
      </c>
      <c r="E376" s="147" t="s">
        <v>1165</v>
      </c>
      <c r="F376" s="148" t="s">
        <v>1166</v>
      </c>
      <c r="G376" s="149" t="s">
        <v>258</v>
      </c>
      <c r="H376" s="150">
        <v>21.85</v>
      </c>
      <c r="I376" s="151"/>
      <c r="J376" s="152">
        <f t="shared" si="140"/>
        <v>0</v>
      </c>
      <c r="K376" s="148" t="s">
        <v>195</v>
      </c>
      <c r="L376" s="29"/>
      <c r="M376" s="153" t="s">
        <v>3</v>
      </c>
      <c r="N376" s="154" t="s">
        <v>44</v>
      </c>
      <c r="O376" s="49"/>
      <c r="P376" s="155">
        <f t="shared" si="141"/>
        <v>0</v>
      </c>
      <c r="Q376" s="155">
        <v>3.4000000000000002E-4</v>
      </c>
      <c r="R376" s="155">
        <f t="shared" si="142"/>
        <v>7.4290000000000007E-3</v>
      </c>
      <c r="S376" s="155">
        <v>0</v>
      </c>
      <c r="T376" s="156">
        <f t="shared" si="143"/>
        <v>0</v>
      </c>
      <c r="AR376" s="157" t="s">
        <v>254</v>
      </c>
      <c r="AT376" s="157" t="s">
        <v>191</v>
      </c>
      <c r="AU376" s="157" t="s">
        <v>85</v>
      </c>
      <c r="AY376" s="14" t="s">
        <v>189</v>
      </c>
      <c r="BE376" s="158">
        <f t="shared" si="144"/>
        <v>0</v>
      </c>
      <c r="BF376" s="158">
        <f t="shared" si="145"/>
        <v>0</v>
      </c>
      <c r="BG376" s="158">
        <f t="shared" si="146"/>
        <v>0</v>
      </c>
      <c r="BH376" s="158">
        <f t="shared" si="147"/>
        <v>0</v>
      </c>
      <c r="BI376" s="158">
        <f t="shared" si="148"/>
        <v>0</v>
      </c>
      <c r="BJ376" s="14" t="s">
        <v>85</v>
      </c>
      <c r="BK376" s="158">
        <f t="shared" si="149"/>
        <v>0</v>
      </c>
      <c r="BL376" s="14" t="s">
        <v>254</v>
      </c>
      <c r="BM376" s="157" t="s">
        <v>1167</v>
      </c>
    </row>
    <row r="377" spans="2:65" s="1" customFormat="1" ht="16.5" customHeight="1">
      <c r="B377" s="145"/>
      <c r="C377" s="159" t="s">
        <v>1168</v>
      </c>
      <c r="D377" s="159" t="s">
        <v>255</v>
      </c>
      <c r="E377" s="160" t="s">
        <v>1169</v>
      </c>
      <c r="F377" s="161" t="s">
        <v>1170</v>
      </c>
      <c r="G377" s="162" t="s">
        <v>258</v>
      </c>
      <c r="H377" s="163">
        <v>26.439</v>
      </c>
      <c r="I377" s="164"/>
      <c r="J377" s="165">
        <f t="shared" si="140"/>
        <v>0</v>
      </c>
      <c r="K377" s="161" t="s">
        <v>195</v>
      </c>
      <c r="L377" s="166"/>
      <c r="M377" s="167" t="s">
        <v>3</v>
      </c>
      <c r="N377" s="168" t="s">
        <v>44</v>
      </c>
      <c r="O377" s="49"/>
      <c r="P377" s="155">
        <f t="shared" si="141"/>
        <v>0</v>
      </c>
      <c r="Q377" s="155">
        <v>3.0000000000000001E-5</v>
      </c>
      <c r="R377" s="155">
        <f t="shared" si="142"/>
        <v>7.9317000000000005E-4</v>
      </c>
      <c r="S377" s="155">
        <v>0</v>
      </c>
      <c r="T377" s="156">
        <f t="shared" si="143"/>
        <v>0</v>
      </c>
      <c r="AR377" s="157" t="s">
        <v>321</v>
      </c>
      <c r="AT377" s="157" t="s">
        <v>255</v>
      </c>
      <c r="AU377" s="157" t="s">
        <v>85</v>
      </c>
      <c r="AY377" s="14" t="s">
        <v>189</v>
      </c>
      <c r="BE377" s="158">
        <f t="shared" si="144"/>
        <v>0</v>
      </c>
      <c r="BF377" s="158">
        <f t="shared" si="145"/>
        <v>0</v>
      </c>
      <c r="BG377" s="158">
        <f t="shared" si="146"/>
        <v>0</v>
      </c>
      <c r="BH377" s="158">
        <f t="shared" si="147"/>
        <v>0</v>
      </c>
      <c r="BI377" s="158">
        <f t="shared" si="148"/>
        <v>0</v>
      </c>
      <c r="BJ377" s="14" t="s">
        <v>85</v>
      </c>
      <c r="BK377" s="158">
        <f t="shared" si="149"/>
        <v>0</v>
      </c>
      <c r="BL377" s="14" t="s">
        <v>254</v>
      </c>
      <c r="BM377" s="157" t="s">
        <v>1171</v>
      </c>
    </row>
    <row r="378" spans="2:65" s="1" customFormat="1" ht="24" customHeight="1">
      <c r="B378" s="145"/>
      <c r="C378" s="146" t="s">
        <v>1172</v>
      </c>
      <c r="D378" s="146" t="s">
        <v>191</v>
      </c>
      <c r="E378" s="147" t="s">
        <v>1173</v>
      </c>
      <c r="F378" s="148" t="s">
        <v>1174</v>
      </c>
      <c r="G378" s="149" t="s">
        <v>739</v>
      </c>
      <c r="H378" s="169"/>
      <c r="I378" s="151"/>
      <c r="J378" s="152">
        <f t="shared" si="140"/>
        <v>0</v>
      </c>
      <c r="K378" s="148" t="s">
        <v>195</v>
      </c>
      <c r="L378" s="29"/>
      <c r="M378" s="153" t="s">
        <v>3</v>
      </c>
      <c r="N378" s="154" t="s">
        <v>44</v>
      </c>
      <c r="O378" s="49"/>
      <c r="P378" s="155">
        <f t="shared" si="141"/>
        <v>0</v>
      </c>
      <c r="Q378" s="155">
        <v>0</v>
      </c>
      <c r="R378" s="155">
        <f t="shared" si="142"/>
        <v>0</v>
      </c>
      <c r="S378" s="155">
        <v>0</v>
      </c>
      <c r="T378" s="156">
        <f t="shared" si="143"/>
        <v>0</v>
      </c>
      <c r="AR378" s="157" t="s">
        <v>254</v>
      </c>
      <c r="AT378" s="157" t="s">
        <v>191</v>
      </c>
      <c r="AU378" s="157" t="s">
        <v>85</v>
      </c>
      <c r="AY378" s="14" t="s">
        <v>189</v>
      </c>
      <c r="BE378" s="158">
        <f t="shared" si="144"/>
        <v>0</v>
      </c>
      <c r="BF378" s="158">
        <f t="shared" si="145"/>
        <v>0</v>
      </c>
      <c r="BG378" s="158">
        <f t="shared" si="146"/>
        <v>0</v>
      </c>
      <c r="BH378" s="158">
        <f t="shared" si="147"/>
        <v>0</v>
      </c>
      <c r="BI378" s="158">
        <f t="shared" si="148"/>
        <v>0</v>
      </c>
      <c r="BJ378" s="14" t="s">
        <v>85</v>
      </c>
      <c r="BK378" s="158">
        <f t="shared" si="149"/>
        <v>0</v>
      </c>
      <c r="BL378" s="14" t="s">
        <v>254</v>
      </c>
      <c r="BM378" s="157" t="s">
        <v>1175</v>
      </c>
    </row>
    <row r="379" spans="2:65" s="11" customFormat="1" ht="22.9" customHeight="1">
      <c r="B379" s="132"/>
      <c r="D379" s="133" t="s">
        <v>71</v>
      </c>
      <c r="E379" s="143" t="s">
        <v>1176</v>
      </c>
      <c r="F379" s="143" t="s">
        <v>1177</v>
      </c>
      <c r="I379" s="135"/>
      <c r="J379" s="144">
        <f>BK379</f>
        <v>0</v>
      </c>
      <c r="L379" s="132"/>
      <c r="M379" s="137"/>
      <c r="N379" s="138"/>
      <c r="O379" s="138"/>
      <c r="P379" s="139">
        <f>SUM(P380:P390)</f>
        <v>0</v>
      </c>
      <c r="Q379" s="138"/>
      <c r="R379" s="139">
        <f>SUM(R380:R390)</f>
        <v>3.6244546999999998</v>
      </c>
      <c r="S379" s="138"/>
      <c r="T379" s="140">
        <f>SUM(T380:T390)</f>
        <v>0</v>
      </c>
      <c r="AR379" s="133" t="s">
        <v>85</v>
      </c>
      <c r="AT379" s="141" t="s">
        <v>71</v>
      </c>
      <c r="AU379" s="141" t="s">
        <v>79</v>
      </c>
      <c r="AY379" s="133" t="s">
        <v>189</v>
      </c>
      <c r="BK379" s="142">
        <f>SUM(BK380:BK390)</f>
        <v>0</v>
      </c>
    </row>
    <row r="380" spans="2:65" s="1" customFormat="1" ht="16.5" customHeight="1">
      <c r="B380" s="145"/>
      <c r="C380" s="146" t="s">
        <v>1178</v>
      </c>
      <c r="D380" s="146" t="s">
        <v>191</v>
      </c>
      <c r="E380" s="147" t="s">
        <v>1179</v>
      </c>
      <c r="F380" s="148" t="s">
        <v>1180</v>
      </c>
      <c r="G380" s="149" t="s">
        <v>233</v>
      </c>
      <c r="H380" s="150">
        <v>327.86</v>
      </c>
      <c r="I380" s="151"/>
      <c r="J380" s="152">
        <f t="shared" ref="J380:J390" si="150">ROUND(I380*H380,2)</f>
        <v>0</v>
      </c>
      <c r="K380" s="148" t="s">
        <v>195</v>
      </c>
      <c r="L380" s="29"/>
      <c r="M380" s="153" t="s">
        <v>3</v>
      </c>
      <c r="N380" s="154" t="s">
        <v>44</v>
      </c>
      <c r="O380" s="49"/>
      <c r="P380" s="155">
        <f t="shared" ref="P380:P390" si="151">O380*H380</f>
        <v>0</v>
      </c>
      <c r="Q380" s="155">
        <v>0</v>
      </c>
      <c r="R380" s="155">
        <f t="shared" ref="R380:R390" si="152">Q380*H380</f>
        <v>0</v>
      </c>
      <c r="S380" s="155">
        <v>0</v>
      </c>
      <c r="T380" s="156">
        <f t="shared" ref="T380:T390" si="153">S380*H380</f>
        <v>0</v>
      </c>
      <c r="AR380" s="157" t="s">
        <v>254</v>
      </c>
      <c r="AT380" s="157" t="s">
        <v>191</v>
      </c>
      <c r="AU380" s="157" t="s">
        <v>85</v>
      </c>
      <c r="AY380" s="14" t="s">
        <v>189</v>
      </c>
      <c r="BE380" s="158">
        <f t="shared" ref="BE380:BE390" si="154">IF(N380="základní",J380,0)</f>
        <v>0</v>
      </c>
      <c r="BF380" s="158">
        <f t="shared" ref="BF380:BF390" si="155">IF(N380="snížená",J380,0)</f>
        <v>0</v>
      </c>
      <c r="BG380" s="158">
        <f t="shared" ref="BG380:BG390" si="156">IF(N380="zákl. přenesená",J380,0)</f>
        <v>0</v>
      </c>
      <c r="BH380" s="158">
        <f t="shared" ref="BH380:BH390" si="157">IF(N380="sníž. přenesená",J380,0)</f>
        <v>0</v>
      </c>
      <c r="BI380" s="158">
        <f t="shared" ref="BI380:BI390" si="158">IF(N380="nulová",J380,0)</f>
        <v>0</v>
      </c>
      <c r="BJ380" s="14" t="s">
        <v>85</v>
      </c>
      <c r="BK380" s="158">
        <f t="shared" ref="BK380:BK390" si="159">ROUND(I380*H380,2)</f>
        <v>0</v>
      </c>
      <c r="BL380" s="14" t="s">
        <v>254</v>
      </c>
      <c r="BM380" s="157" t="s">
        <v>1181</v>
      </c>
    </row>
    <row r="381" spans="2:65" s="1" customFormat="1" ht="16.5" customHeight="1">
      <c r="B381" s="145"/>
      <c r="C381" s="146" t="s">
        <v>1182</v>
      </c>
      <c r="D381" s="146" t="s">
        <v>191</v>
      </c>
      <c r="E381" s="147" t="s">
        <v>1183</v>
      </c>
      <c r="F381" s="148" t="s">
        <v>1184</v>
      </c>
      <c r="G381" s="149" t="s">
        <v>233</v>
      </c>
      <c r="H381" s="150">
        <v>327.86</v>
      </c>
      <c r="I381" s="151"/>
      <c r="J381" s="152">
        <f t="shared" si="150"/>
        <v>0</v>
      </c>
      <c r="K381" s="148" t="s">
        <v>195</v>
      </c>
      <c r="L381" s="29"/>
      <c r="M381" s="153" t="s">
        <v>3</v>
      </c>
      <c r="N381" s="154" t="s">
        <v>44</v>
      </c>
      <c r="O381" s="49"/>
      <c r="P381" s="155">
        <f t="shared" si="151"/>
        <v>0</v>
      </c>
      <c r="Q381" s="155">
        <v>0</v>
      </c>
      <c r="R381" s="155">
        <f t="shared" si="152"/>
        <v>0</v>
      </c>
      <c r="S381" s="155">
        <v>0</v>
      </c>
      <c r="T381" s="156">
        <f t="shared" si="153"/>
        <v>0</v>
      </c>
      <c r="AR381" s="157" t="s">
        <v>254</v>
      </c>
      <c r="AT381" s="157" t="s">
        <v>191</v>
      </c>
      <c r="AU381" s="157" t="s">
        <v>85</v>
      </c>
      <c r="AY381" s="14" t="s">
        <v>189</v>
      </c>
      <c r="BE381" s="158">
        <f t="shared" si="154"/>
        <v>0</v>
      </c>
      <c r="BF381" s="158">
        <f t="shared" si="155"/>
        <v>0</v>
      </c>
      <c r="BG381" s="158">
        <f t="shared" si="156"/>
        <v>0</v>
      </c>
      <c r="BH381" s="158">
        <f t="shared" si="157"/>
        <v>0</v>
      </c>
      <c r="BI381" s="158">
        <f t="shared" si="158"/>
        <v>0</v>
      </c>
      <c r="BJ381" s="14" t="s">
        <v>85</v>
      </c>
      <c r="BK381" s="158">
        <f t="shared" si="159"/>
        <v>0</v>
      </c>
      <c r="BL381" s="14" t="s">
        <v>254</v>
      </c>
      <c r="BM381" s="157" t="s">
        <v>1185</v>
      </c>
    </row>
    <row r="382" spans="2:65" s="1" customFormat="1" ht="16.5" customHeight="1">
      <c r="B382" s="145"/>
      <c r="C382" s="146" t="s">
        <v>1186</v>
      </c>
      <c r="D382" s="146" t="s">
        <v>191</v>
      </c>
      <c r="E382" s="147" t="s">
        <v>1187</v>
      </c>
      <c r="F382" s="148" t="s">
        <v>1188</v>
      </c>
      <c r="G382" s="149" t="s">
        <v>233</v>
      </c>
      <c r="H382" s="150">
        <v>327.86</v>
      </c>
      <c r="I382" s="151"/>
      <c r="J382" s="152">
        <f t="shared" si="150"/>
        <v>0</v>
      </c>
      <c r="K382" s="148" t="s">
        <v>195</v>
      </c>
      <c r="L382" s="29"/>
      <c r="M382" s="153" t="s">
        <v>3</v>
      </c>
      <c r="N382" s="154" t="s">
        <v>44</v>
      </c>
      <c r="O382" s="49"/>
      <c r="P382" s="155">
        <f t="shared" si="151"/>
        <v>0</v>
      </c>
      <c r="Q382" s="155">
        <v>3.0000000000000001E-5</v>
      </c>
      <c r="R382" s="155">
        <f t="shared" si="152"/>
        <v>9.8358000000000004E-3</v>
      </c>
      <c r="S382" s="155">
        <v>0</v>
      </c>
      <c r="T382" s="156">
        <f t="shared" si="153"/>
        <v>0</v>
      </c>
      <c r="AR382" s="157" t="s">
        <v>254</v>
      </c>
      <c r="AT382" s="157" t="s">
        <v>191</v>
      </c>
      <c r="AU382" s="157" t="s">
        <v>85</v>
      </c>
      <c r="AY382" s="14" t="s">
        <v>189</v>
      </c>
      <c r="BE382" s="158">
        <f t="shared" si="154"/>
        <v>0</v>
      </c>
      <c r="BF382" s="158">
        <f t="shared" si="155"/>
        <v>0</v>
      </c>
      <c r="BG382" s="158">
        <f t="shared" si="156"/>
        <v>0</v>
      </c>
      <c r="BH382" s="158">
        <f t="shared" si="157"/>
        <v>0</v>
      </c>
      <c r="BI382" s="158">
        <f t="shared" si="158"/>
        <v>0</v>
      </c>
      <c r="BJ382" s="14" t="s">
        <v>85</v>
      </c>
      <c r="BK382" s="158">
        <f t="shared" si="159"/>
        <v>0</v>
      </c>
      <c r="BL382" s="14" t="s">
        <v>254</v>
      </c>
      <c r="BM382" s="157" t="s">
        <v>1189</v>
      </c>
    </row>
    <row r="383" spans="2:65" s="1" customFormat="1" ht="16.5" customHeight="1">
      <c r="B383" s="145"/>
      <c r="C383" s="146" t="s">
        <v>1190</v>
      </c>
      <c r="D383" s="146" t="s">
        <v>191</v>
      </c>
      <c r="E383" s="147" t="s">
        <v>1191</v>
      </c>
      <c r="F383" s="148" t="s">
        <v>1192</v>
      </c>
      <c r="G383" s="149" t="s">
        <v>233</v>
      </c>
      <c r="H383" s="150">
        <v>327.86</v>
      </c>
      <c r="I383" s="151"/>
      <c r="J383" s="152">
        <f t="shared" si="150"/>
        <v>0</v>
      </c>
      <c r="K383" s="148" t="s">
        <v>195</v>
      </c>
      <c r="L383" s="29"/>
      <c r="M383" s="153" t="s">
        <v>3</v>
      </c>
      <c r="N383" s="154" t="s">
        <v>44</v>
      </c>
      <c r="O383" s="49"/>
      <c r="P383" s="155">
        <f t="shared" si="151"/>
        <v>0</v>
      </c>
      <c r="Q383" s="155">
        <v>7.5799999999999999E-3</v>
      </c>
      <c r="R383" s="155">
        <f t="shared" si="152"/>
        <v>2.4851787999999999</v>
      </c>
      <c r="S383" s="155">
        <v>0</v>
      </c>
      <c r="T383" s="156">
        <f t="shared" si="153"/>
        <v>0</v>
      </c>
      <c r="AR383" s="157" t="s">
        <v>254</v>
      </c>
      <c r="AT383" s="157" t="s">
        <v>191</v>
      </c>
      <c r="AU383" s="157" t="s">
        <v>85</v>
      </c>
      <c r="AY383" s="14" t="s">
        <v>189</v>
      </c>
      <c r="BE383" s="158">
        <f t="shared" si="154"/>
        <v>0</v>
      </c>
      <c r="BF383" s="158">
        <f t="shared" si="155"/>
        <v>0</v>
      </c>
      <c r="BG383" s="158">
        <f t="shared" si="156"/>
        <v>0</v>
      </c>
      <c r="BH383" s="158">
        <f t="shared" si="157"/>
        <v>0</v>
      </c>
      <c r="BI383" s="158">
        <f t="shared" si="158"/>
        <v>0</v>
      </c>
      <c r="BJ383" s="14" t="s">
        <v>85</v>
      </c>
      <c r="BK383" s="158">
        <f t="shared" si="159"/>
        <v>0</v>
      </c>
      <c r="BL383" s="14" t="s">
        <v>254</v>
      </c>
      <c r="BM383" s="157" t="s">
        <v>1193</v>
      </c>
    </row>
    <row r="384" spans="2:65" s="1" customFormat="1" ht="16.5" customHeight="1">
      <c r="B384" s="145"/>
      <c r="C384" s="146" t="s">
        <v>1194</v>
      </c>
      <c r="D384" s="146" t="s">
        <v>191</v>
      </c>
      <c r="E384" s="147" t="s">
        <v>1195</v>
      </c>
      <c r="F384" s="148" t="s">
        <v>1196</v>
      </c>
      <c r="G384" s="149" t="s">
        <v>233</v>
      </c>
      <c r="H384" s="150">
        <v>327.86</v>
      </c>
      <c r="I384" s="151"/>
      <c r="J384" s="152">
        <f t="shared" si="150"/>
        <v>0</v>
      </c>
      <c r="K384" s="148" t="s">
        <v>195</v>
      </c>
      <c r="L384" s="29"/>
      <c r="M384" s="153" t="s">
        <v>3</v>
      </c>
      <c r="N384" s="154" t="s">
        <v>44</v>
      </c>
      <c r="O384" s="49"/>
      <c r="P384" s="155">
        <f t="shared" si="151"/>
        <v>0</v>
      </c>
      <c r="Q384" s="155">
        <v>2.9999999999999997E-4</v>
      </c>
      <c r="R384" s="155">
        <f t="shared" si="152"/>
        <v>9.8358000000000001E-2</v>
      </c>
      <c r="S384" s="155">
        <v>0</v>
      </c>
      <c r="T384" s="156">
        <f t="shared" si="153"/>
        <v>0</v>
      </c>
      <c r="AR384" s="157" t="s">
        <v>254</v>
      </c>
      <c r="AT384" s="157" t="s">
        <v>191</v>
      </c>
      <c r="AU384" s="157" t="s">
        <v>85</v>
      </c>
      <c r="AY384" s="14" t="s">
        <v>189</v>
      </c>
      <c r="BE384" s="158">
        <f t="shared" si="154"/>
        <v>0</v>
      </c>
      <c r="BF384" s="158">
        <f t="shared" si="155"/>
        <v>0</v>
      </c>
      <c r="BG384" s="158">
        <f t="shared" si="156"/>
        <v>0</v>
      </c>
      <c r="BH384" s="158">
        <f t="shared" si="157"/>
        <v>0</v>
      </c>
      <c r="BI384" s="158">
        <f t="shared" si="158"/>
        <v>0</v>
      </c>
      <c r="BJ384" s="14" t="s">
        <v>85</v>
      </c>
      <c r="BK384" s="158">
        <f t="shared" si="159"/>
        <v>0</v>
      </c>
      <c r="BL384" s="14" t="s">
        <v>254</v>
      </c>
      <c r="BM384" s="157" t="s">
        <v>1197</v>
      </c>
    </row>
    <row r="385" spans="2:65" s="1" customFormat="1" ht="16.5" customHeight="1">
      <c r="B385" s="145"/>
      <c r="C385" s="159" t="s">
        <v>1198</v>
      </c>
      <c r="D385" s="159" t="s">
        <v>255</v>
      </c>
      <c r="E385" s="160" t="s">
        <v>1199</v>
      </c>
      <c r="F385" s="161" t="s">
        <v>1200</v>
      </c>
      <c r="G385" s="162" t="s">
        <v>233</v>
      </c>
      <c r="H385" s="163">
        <v>360.64600000000002</v>
      </c>
      <c r="I385" s="164"/>
      <c r="J385" s="165">
        <f t="shared" si="150"/>
        <v>0</v>
      </c>
      <c r="K385" s="161" t="s">
        <v>195</v>
      </c>
      <c r="L385" s="166"/>
      <c r="M385" s="167" t="s">
        <v>3</v>
      </c>
      <c r="N385" s="168" t="s">
        <v>44</v>
      </c>
      <c r="O385" s="49"/>
      <c r="P385" s="155">
        <f t="shared" si="151"/>
        <v>0</v>
      </c>
      <c r="Q385" s="155">
        <v>2.3999999999999998E-3</v>
      </c>
      <c r="R385" s="155">
        <f t="shared" si="152"/>
        <v>0.86555039999999994</v>
      </c>
      <c r="S385" s="155">
        <v>0</v>
      </c>
      <c r="T385" s="156">
        <f t="shared" si="153"/>
        <v>0</v>
      </c>
      <c r="AR385" s="157" t="s">
        <v>321</v>
      </c>
      <c r="AT385" s="157" t="s">
        <v>255</v>
      </c>
      <c r="AU385" s="157" t="s">
        <v>85</v>
      </c>
      <c r="AY385" s="14" t="s">
        <v>189</v>
      </c>
      <c r="BE385" s="158">
        <f t="shared" si="154"/>
        <v>0</v>
      </c>
      <c r="BF385" s="158">
        <f t="shared" si="155"/>
        <v>0</v>
      </c>
      <c r="BG385" s="158">
        <f t="shared" si="156"/>
        <v>0</v>
      </c>
      <c r="BH385" s="158">
        <f t="shared" si="157"/>
        <v>0</v>
      </c>
      <c r="BI385" s="158">
        <f t="shared" si="158"/>
        <v>0</v>
      </c>
      <c r="BJ385" s="14" t="s">
        <v>85</v>
      </c>
      <c r="BK385" s="158">
        <f t="shared" si="159"/>
        <v>0</v>
      </c>
      <c r="BL385" s="14" t="s">
        <v>254</v>
      </c>
      <c r="BM385" s="157" t="s">
        <v>1201</v>
      </c>
    </row>
    <row r="386" spans="2:65" s="1" customFormat="1" ht="16.5" customHeight="1">
      <c r="B386" s="145"/>
      <c r="C386" s="146" t="s">
        <v>1202</v>
      </c>
      <c r="D386" s="146" t="s">
        <v>191</v>
      </c>
      <c r="E386" s="147" t="s">
        <v>1203</v>
      </c>
      <c r="F386" s="148" t="s">
        <v>1204</v>
      </c>
      <c r="G386" s="149" t="s">
        <v>258</v>
      </c>
      <c r="H386" s="150">
        <v>410.46</v>
      </c>
      <c r="I386" s="151"/>
      <c r="J386" s="152">
        <f t="shared" si="150"/>
        <v>0</v>
      </c>
      <c r="K386" s="148" t="s">
        <v>195</v>
      </c>
      <c r="L386" s="29"/>
      <c r="M386" s="153" t="s">
        <v>3</v>
      </c>
      <c r="N386" s="154" t="s">
        <v>44</v>
      </c>
      <c r="O386" s="49"/>
      <c r="P386" s="155">
        <f t="shared" si="151"/>
        <v>0</v>
      </c>
      <c r="Q386" s="155">
        <v>1.0000000000000001E-5</v>
      </c>
      <c r="R386" s="155">
        <f t="shared" si="152"/>
        <v>4.1045999999999999E-3</v>
      </c>
      <c r="S386" s="155">
        <v>0</v>
      </c>
      <c r="T386" s="156">
        <f t="shared" si="153"/>
        <v>0</v>
      </c>
      <c r="AR386" s="157" t="s">
        <v>254</v>
      </c>
      <c r="AT386" s="157" t="s">
        <v>191</v>
      </c>
      <c r="AU386" s="157" t="s">
        <v>85</v>
      </c>
      <c r="AY386" s="14" t="s">
        <v>189</v>
      </c>
      <c r="BE386" s="158">
        <f t="shared" si="154"/>
        <v>0</v>
      </c>
      <c r="BF386" s="158">
        <f t="shared" si="155"/>
        <v>0</v>
      </c>
      <c r="BG386" s="158">
        <f t="shared" si="156"/>
        <v>0</v>
      </c>
      <c r="BH386" s="158">
        <f t="shared" si="157"/>
        <v>0</v>
      </c>
      <c r="BI386" s="158">
        <f t="shared" si="158"/>
        <v>0</v>
      </c>
      <c r="BJ386" s="14" t="s">
        <v>85</v>
      </c>
      <c r="BK386" s="158">
        <f t="shared" si="159"/>
        <v>0</v>
      </c>
      <c r="BL386" s="14" t="s">
        <v>254</v>
      </c>
      <c r="BM386" s="157" t="s">
        <v>1205</v>
      </c>
    </row>
    <row r="387" spans="2:65" s="1" customFormat="1" ht="16.5" customHeight="1">
      <c r="B387" s="145"/>
      <c r="C387" s="159" t="s">
        <v>1206</v>
      </c>
      <c r="D387" s="159" t="s">
        <v>255</v>
      </c>
      <c r="E387" s="160" t="s">
        <v>1207</v>
      </c>
      <c r="F387" s="161" t="s">
        <v>1208</v>
      </c>
      <c r="G387" s="162" t="s">
        <v>258</v>
      </c>
      <c r="H387" s="163">
        <v>451.50599999999997</v>
      </c>
      <c r="I387" s="164"/>
      <c r="J387" s="165">
        <f t="shared" si="150"/>
        <v>0</v>
      </c>
      <c r="K387" s="161" t="s">
        <v>195</v>
      </c>
      <c r="L387" s="166"/>
      <c r="M387" s="167" t="s">
        <v>3</v>
      </c>
      <c r="N387" s="168" t="s">
        <v>44</v>
      </c>
      <c r="O387" s="49"/>
      <c r="P387" s="155">
        <f t="shared" si="151"/>
        <v>0</v>
      </c>
      <c r="Q387" s="155">
        <v>3.5E-4</v>
      </c>
      <c r="R387" s="155">
        <f t="shared" si="152"/>
        <v>0.15802709999999998</v>
      </c>
      <c r="S387" s="155">
        <v>0</v>
      </c>
      <c r="T387" s="156">
        <f t="shared" si="153"/>
        <v>0</v>
      </c>
      <c r="AR387" s="157" t="s">
        <v>321</v>
      </c>
      <c r="AT387" s="157" t="s">
        <v>255</v>
      </c>
      <c r="AU387" s="157" t="s">
        <v>85</v>
      </c>
      <c r="AY387" s="14" t="s">
        <v>189</v>
      </c>
      <c r="BE387" s="158">
        <f t="shared" si="154"/>
        <v>0</v>
      </c>
      <c r="BF387" s="158">
        <f t="shared" si="155"/>
        <v>0</v>
      </c>
      <c r="BG387" s="158">
        <f t="shared" si="156"/>
        <v>0</v>
      </c>
      <c r="BH387" s="158">
        <f t="shared" si="157"/>
        <v>0</v>
      </c>
      <c r="BI387" s="158">
        <f t="shared" si="158"/>
        <v>0</v>
      </c>
      <c r="BJ387" s="14" t="s">
        <v>85</v>
      </c>
      <c r="BK387" s="158">
        <f t="shared" si="159"/>
        <v>0</v>
      </c>
      <c r="BL387" s="14" t="s">
        <v>254</v>
      </c>
      <c r="BM387" s="157" t="s">
        <v>1209</v>
      </c>
    </row>
    <row r="388" spans="2:65" s="1" customFormat="1" ht="16.5" customHeight="1">
      <c r="B388" s="145"/>
      <c r="C388" s="146" t="s">
        <v>1210</v>
      </c>
      <c r="D388" s="146" t="s">
        <v>191</v>
      </c>
      <c r="E388" s="147" t="s">
        <v>1211</v>
      </c>
      <c r="F388" s="148" t="s">
        <v>1212</v>
      </c>
      <c r="G388" s="149" t="s">
        <v>258</v>
      </c>
      <c r="H388" s="150">
        <v>18</v>
      </c>
      <c r="I388" s="151"/>
      <c r="J388" s="152">
        <f t="shared" si="150"/>
        <v>0</v>
      </c>
      <c r="K388" s="148" t="s">
        <v>195</v>
      </c>
      <c r="L388" s="29"/>
      <c r="M388" s="153" t="s">
        <v>3</v>
      </c>
      <c r="N388" s="154" t="s">
        <v>44</v>
      </c>
      <c r="O388" s="49"/>
      <c r="P388" s="155">
        <f t="shared" si="151"/>
        <v>0</v>
      </c>
      <c r="Q388" s="155">
        <v>0</v>
      </c>
      <c r="R388" s="155">
        <f t="shared" si="152"/>
        <v>0</v>
      </c>
      <c r="S388" s="155">
        <v>0</v>
      </c>
      <c r="T388" s="156">
        <f t="shared" si="153"/>
        <v>0</v>
      </c>
      <c r="AR388" s="157" t="s">
        <v>254</v>
      </c>
      <c r="AT388" s="157" t="s">
        <v>191</v>
      </c>
      <c r="AU388" s="157" t="s">
        <v>85</v>
      </c>
      <c r="AY388" s="14" t="s">
        <v>189</v>
      </c>
      <c r="BE388" s="158">
        <f t="shared" si="154"/>
        <v>0</v>
      </c>
      <c r="BF388" s="158">
        <f t="shared" si="155"/>
        <v>0</v>
      </c>
      <c r="BG388" s="158">
        <f t="shared" si="156"/>
        <v>0</v>
      </c>
      <c r="BH388" s="158">
        <f t="shared" si="157"/>
        <v>0</v>
      </c>
      <c r="BI388" s="158">
        <f t="shared" si="158"/>
        <v>0</v>
      </c>
      <c r="BJ388" s="14" t="s">
        <v>85</v>
      </c>
      <c r="BK388" s="158">
        <f t="shared" si="159"/>
        <v>0</v>
      </c>
      <c r="BL388" s="14" t="s">
        <v>254</v>
      </c>
      <c r="BM388" s="157" t="s">
        <v>1213</v>
      </c>
    </row>
    <row r="389" spans="2:65" s="1" customFormat="1" ht="16.5" customHeight="1">
      <c r="B389" s="145"/>
      <c r="C389" s="159" t="s">
        <v>1214</v>
      </c>
      <c r="D389" s="159" t="s">
        <v>255</v>
      </c>
      <c r="E389" s="160" t="s">
        <v>1215</v>
      </c>
      <c r="F389" s="161" t="s">
        <v>1216</v>
      </c>
      <c r="G389" s="162" t="s">
        <v>258</v>
      </c>
      <c r="H389" s="163">
        <v>20</v>
      </c>
      <c r="I389" s="164"/>
      <c r="J389" s="165">
        <f t="shared" si="150"/>
        <v>0</v>
      </c>
      <c r="K389" s="161" t="s">
        <v>195</v>
      </c>
      <c r="L389" s="166"/>
      <c r="M389" s="167" t="s">
        <v>3</v>
      </c>
      <c r="N389" s="168" t="s">
        <v>44</v>
      </c>
      <c r="O389" s="49"/>
      <c r="P389" s="155">
        <f t="shared" si="151"/>
        <v>0</v>
      </c>
      <c r="Q389" s="155">
        <v>1.7000000000000001E-4</v>
      </c>
      <c r="R389" s="155">
        <f t="shared" si="152"/>
        <v>3.4000000000000002E-3</v>
      </c>
      <c r="S389" s="155">
        <v>0</v>
      </c>
      <c r="T389" s="156">
        <f t="shared" si="153"/>
        <v>0</v>
      </c>
      <c r="AR389" s="157" t="s">
        <v>321</v>
      </c>
      <c r="AT389" s="157" t="s">
        <v>255</v>
      </c>
      <c r="AU389" s="157" t="s">
        <v>85</v>
      </c>
      <c r="AY389" s="14" t="s">
        <v>189</v>
      </c>
      <c r="BE389" s="158">
        <f t="shared" si="154"/>
        <v>0</v>
      </c>
      <c r="BF389" s="158">
        <f t="shared" si="155"/>
        <v>0</v>
      </c>
      <c r="BG389" s="158">
        <f t="shared" si="156"/>
        <v>0</v>
      </c>
      <c r="BH389" s="158">
        <f t="shared" si="157"/>
        <v>0</v>
      </c>
      <c r="BI389" s="158">
        <f t="shared" si="158"/>
        <v>0</v>
      </c>
      <c r="BJ389" s="14" t="s">
        <v>85</v>
      </c>
      <c r="BK389" s="158">
        <f t="shared" si="159"/>
        <v>0</v>
      </c>
      <c r="BL389" s="14" t="s">
        <v>254</v>
      </c>
      <c r="BM389" s="157" t="s">
        <v>1217</v>
      </c>
    </row>
    <row r="390" spans="2:65" s="1" customFormat="1" ht="24" customHeight="1">
      <c r="B390" s="145"/>
      <c r="C390" s="146" t="s">
        <v>1218</v>
      </c>
      <c r="D390" s="146" t="s">
        <v>191</v>
      </c>
      <c r="E390" s="147" t="s">
        <v>1219</v>
      </c>
      <c r="F390" s="148" t="s">
        <v>1220</v>
      </c>
      <c r="G390" s="149" t="s">
        <v>739</v>
      </c>
      <c r="H390" s="169"/>
      <c r="I390" s="151"/>
      <c r="J390" s="152">
        <f t="shared" si="150"/>
        <v>0</v>
      </c>
      <c r="K390" s="148" t="s">
        <v>195</v>
      </c>
      <c r="L390" s="29"/>
      <c r="M390" s="153" t="s">
        <v>3</v>
      </c>
      <c r="N390" s="154" t="s">
        <v>44</v>
      </c>
      <c r="O390" s="49"/>
      <c r="P390" s="155">
        <f t="shared" si="151"/>
        <v>0</v>
      </c>
      <c r="Q390" s="155">
        <v>0</v>
      </c>
      <c r="R390" s="155">
        <f t="shared" si="152"/>
        <v>0</v>
      </c>
      <c r="S390" s="155">
        <v>0</v>
      </c>
      <c r="T390" s="156">
        <f t="shared" si="153"/>
        <v>0</v>
      </c>
      <c r="AR390" s="157" t="s">
        <v>254</v>
      </c>
      <c r="AT390" s="157" t="s">
        <v>191</v>
      </c>
      <c r="AU390" s="157" t="s">
        <v>85</v>
      </c>
      <c r="AY390" s="14" t="s">
        <v>189</v>
      </c>
      <c r="BE390" s="158">
        <f t="shared" si="154"/>
        <v>0</v>
      </c>
      <c r="BF390" s="158">
        <f t="shared" si="155"/>
        <v>0</v>
      </c>
      <c r="BG390" s="158">
        <f t="shared" si="156"/>
        <v>0</v>
      </c>
      <c r="BH390" s="158">
        <f t="shared" si="157"/>
        <v>0</v>
      </c>
      <c r="BI390" s="158">
        <f t="shared" si="158"/>
        <v>0</v>
      </c>
      <c r="BJ390" s="14" t="s">
        <v>85</v>
      </c>
      <c r="BK390" s="158">
        <f t="shared" si="159"/>
        <v>0</v>
      </c>
      <c r="BL390" s="14" t="s">
        <v>254</v>
      </c>
      <c r="BM390" s="157" t="s">
        <v>1221</v>
      </c>
    </row>
    <row r="391" spans="2:65" s="11" customFormat="1" ht="22.9" customHeight="1">
      <c r="B391" s="132"/>
      <c r="D391" s="133" t="s">
        <v>71</v>
      </c>
      <c r="E391" s="143" t="s">
        <v>1222</v>
      </c>
      <c r="F391" s="143" t="s">
        <v>1223</v>
      </c>
      <c r="I391" s="135"/>
      <c r="J391" s="144">
        <f>BK391</f>
        <v>0</v>
      </c>
      <c r="L391" s="132"/>
      <c r="M391" s="137"/>
      <c r="N391" s="138"/>
      <c r="O391" s="138"/>
      <c r="P391" s="139">
        <f>SUM(P392:P397)</f>
        <v>0</v>
      </c>
      <c r="Q391" s="138"/>
      <c r="R391" s="139">
        <f>SUM(R392:R397)</f>
        <v>4.9272608</v>
      </c>
      <c r="S391" s="138"/>
      <c r="T391" s="140">
        <f>SUM(T392:T397)</f>
        <v>0</v>
      </c>
      <c r="AR391" s="133" t="s">
        <v>85</v>
      </c>
      <c r="AT391" s="141" t="s">
        <v>71</v>
      </c>
      <c r="AU391" s="141" t="s">
        <v>79</v>
      </c>
      <c r="AY391" s="133" t="s">
        <v>189</v>
      </c>
      <c r="BK391" s="142">
        <f>SUM(BK392:BK397)</f>
        <v>0</v>
      </c>
    </row>
    <row r="392" spans="2:65" s="1" customFormat="1" ht="24" customHeight="1">
      <c r="B392" s="145"/>
      <c r="C392" s="146" t="s">
        <v>1224</v>
      </c>
      <c r="D392" s="146" t="s">
        <v>191</v>
      </c>
      <c r="E392" s="147" t="s">
        <v>1225</v>
      </c>
      <c r="F392" s="148" t="s">
        <v>1226</v>
      </c>
      <c r="G392" s="149" t="s">
        <v>233</v>
      </c>
      <c r="H392" s="150">
        <v>230.08</v>
      </c>
      <c r="I392" s="151"/>
      <c r="J392" s="152">
        <f t="shared" ref="J392:J397" si="160">ROUND(I392*H392,2)</f>
        <v>0</v>
      </c>
      <c r="K392" s="148" t="s">
        <v>195</v>
      </c>
      <c r="L392" s="29"/>
      <c r="M392" s="153" t="s">
        <v>3</v>
      </c>
      <c r="N392" s="154" t="s">
        <v>44</v>
      </c>
      <c r="O392" s="49"/>
      <c r="P392" s="155">
        <f t="shared" ref="P392:P397" si="161">O392*H392</f>
        <v>0</v>
      </c>
      <c r="Q392" s="155">
        <v>6.0499999999999998E-3</v>
      </c>
      <c r="R392" s="155">
        <f t="shared" ref="R392:R397" si="162">Q392*H392</f>
        <v>1.3919840000000001</v>
      </c>
      <c r="S392" s="155">
        <v>0</v>
      </c>
      <c r="T392" s="156">
        <f t="shared" ref="T392:T397" si="163">S392*H392</f>
        <v>0</v>
      </c>
      <c r="AR392" s="157" t="s">
        <v>254</v>
      </c>
      <c r="AT392" s="157" t="s">
        <v>191</v>
      </c>
      <c r="AU392" s="157" t="s">
        <v>85</v>
      </c>
      <c r="AY392" s="14" t="s">
        <v>189</v>
      </c>
      <c r="BE392" s="158">
        <f t="shared" ref="BE392:BE397" si="164">IF(N392="základní",J392,0)</f>
        <v>0</v>
      </c>
      <c r="BF392" s="158">
        <f t="shared" ref="BF392:BF397" si="165">IF(N392="snížená",J392,0)</f>
        <v>0</v>
      </c>
      <c r="BG392" s="158">
        <f t="shared" ref="BG392:BG397" si="166">IF(N392="zákl. přenesená",J392,0)</f>
        <v>0</v>
      </c>
      <c r="BH392" s="158">
        <f t="shared" ref="BH392:BH397" si="167">IF(N392="sníž. přenesená",J392,0)</f>
        <v>0</v>
      </c>
      <c r="BI392" s="158">
        <f t="shared" ref="BI392:BI397" si="168">IF(N392="nulová",J392,0)</f>
        <v>0</v>
      </c>
      <c r="BJ392" s="14" t="s">
        <v>85</v>
      </c>
      <c r="BK392" s="158">
        <f t="shared" ref="BK392:BK397" si="169">ROUND(I392*H392,2)</f>
        <v>0</v>
      </c>
      <c r="BL392" s="14" t="s">
        <v>254</v>
      </c>
      <c r="BM392" s="157" t="s">
        <v>1227</v>
      </c>
    </row>
    <row r="393" spans="2:65" s="1" customFormat="1" ht="16.5" customHeight="1">
      <c r="B393" s="145"/>
      <c r="C393" s="159" t="s">
        <v>1228</v>
      </c>
      <c r="D393" s="159" t="s">
        <v>255</v>
      </c>
      <c r="E393" s="160" t="s">
        <v>1229</v>
      </c>
      <c r="F393" s="161" t="s">
        <v>1230</v>
      </c>
      <c r="G393" s="162" t="s">
        <v>233</v>
      </c>
      <c r="H393" s="163">
        <v>264.59199999999998</v>
      </c>
      <c r="I393" s="164"/>
      <c r="J393" s="165">
        <f t="shared" si="160"/>
        <v>0</v>
      </c>
      <c r="K393" s="161" t="s">
        <v>195</v>
      </c>
      <c r="L393" s="166"/>
      <c r="M393" s="167" t="s">
        <v>3</v>
      </c>
      <c r="N393" s="168" t="s">
        <v>44</v>
      </c>
      <c r="O393" s="49"/>
      <c r="P393" s="155">
        <f t="shared" si="161"/>
        <v>0</v>
      </c>
      <c r="Q393" s="155">
        <v>1.29E-2</v>
      </c>
      <c r="R393" s="155">
        <f t="shared" si="162"/>
        <v>3.4132368</v>
      </c>
      <c r="S393" s="155">
        <v>0</v>
      </c>
      <c r="T393" s="156">
        <f t="shared" si="163"/>
        <v>0</v>
      </c>
      <c r="AR393" s="157" t="s">
        <v>321</v>
      </c>
      <c r="AT393" s="157" t="s">
        <v>255</v>
      </c>
      <c r="AU393" s="157" t="s">
        <v>85</v>
      </c>
      <c r="AY393" s="14" t="s">
        <v>189</v>
      </c>
      <c r="BE393" s="158">
        <f t="shared" si="164"/>
        <v>0</v>
      </c>
      <c r="BF393" s="158">
        <f t="shared" si="165"/>
        <v>0</v>
      </c>
      <c r="BG393" s="158">
        <f t="shared" si="166"/>
        <v>0</v>
      </c>
      <c r="BH393" s="158">
        <f t="shared" si="167"/>
        <v>0</v>
      </c>
      <c r="BI393" s="158">
        <f t="shared" si="168"/>
        <v>0</v>
      </c>
      <c r="BJ393" s="14" t="s">
        <v>85</v>
      </c>
      <c r="BK393" s="158">
        <f t="shared" si="169"/>
        <v>0</v>
      </c>
      <c r="BL393" s="14" t="s">
        <v>254</v>
      </c>
      <c r="BM393" s="157" t="s">
        <v>1231</v>
      </c>
    </row>
    <row r="394" spans="2:65" s="1" customFormat="1" ht="16.5" customHeight="1">
      <c r="B394" s="145"/>
      <c r="C394" s="146" t="s">
        <v>1232</v>
      </c>
      <c r="D394" s="146" t="s">
        <v>191</v>
      </c>
      <c r="E394" s="147" t="s">
        <v>1233</v>
      </c>
      <c r="F394" s="148" t="s">
        <v>1234</v>
      </c>
      <c r="G394" s="149" t="s">
        <v>258</v>
      </c>
      <c r="H394" s="150">
        <v>178.8</v>
      </c>
      <c r="I394" s="151"/>
      <c r="J394" s="152">
        <f t="shared" si="160"/>
        <v>0</v>
      </c>
      <c r="K394" s="148" t="s">
        <v>195</v>
      </c>
      <c r="L394" s="29"/>
      <c r="M394" s="153" t="s">
        <v>3</v>
      </c>
      <c r="N394" s="154" t="s">
        <v>44</v>
      </c>
      <c r="O394" s="49"/>
      <c r="P394" s="155">
        <f t="shared" si="161"/>
        <v>0</v>
      </c>
      <c r="Q394" s="155">
        <v>2.5999999999999998E-4</v>
      </c>
      <c r="R394" s="155">
        <f t="shared" si="162"/>
        <v>4.6488000000000002E-2</v>
      </c>
      <c r="S394" s="155">
        <v>0</v>
      </c>
      <c r="T394" s="156">
        <f t="shared" si="163"/>
        <v>0</v>
      </c>
      <c r="AR394" s="157" t="s">
        <v>254</v>
      </c>
      <c r="AT394" s="157" t="s">
        <v>191</v>
      </c>
      <c r="AU394" s="157" t="s">
        <v>85</v>
      </c>
      <c r="AY394" s="14" t="s">
        <v>189</v>
      </c>
      <c r="BE394" s="158">
        <f t="shared" si="164"/>
        <v>0</v>
      </c>
      <c r="BF394" s="158">
        <f t="shared" si="165"/>
        <v>0</v>
      </c>
      <c r="BG394" s="158">
        <f t="shared" si="166"/>
        <v>0</v>
      </c>
      <c r="BH394" s="158">
        <f t="shared" si="167"/>
        <v>0</v>
      </c>
      <c r="BI394" s="158">
        <f t="shared" si="168"/>
        <v>0</v>
      </c>
      <c r="BJ394" s="14" t="s">
        <v>85</v>
      </c>
      <c r="BK394" s="158">
        <f t="shared" si="169"/>
        <v>0</v>
      </c>
      <c r="BL394" s="14" t="s">
        <v>254</v>
      </c>
      <c r="BM394" s="157" t="s">
        <v>1235</v>
      </c>
    </row>
    <row r="395" spans="2:65" s="1" customFormat="1" ht="16.5" customHeight="1">
      <c r="B395" s="145"/>
      <c r="C395" s="146" t="s">
        <v>1236</v>
      </c>
      <c r="D395" s="146" t="s">
        <v>191</v>
      </c>
      <c r="E395" s="147" t="s">
        <v>1237</v>
      </c>
      <c r="F395" s="148" t="s">
        <v>1238</v>
      </c>
      <c r="G395" s="149" t="s">
        <v>233</v>
      </c>
      <c r="H395" s="150">
        <v>230.08</v>
      </c>
      <c r="I395" s="151"/>
      <c r="J395" s="152">
        <f t="shared" si="160"/>
        <v>0</v>
      </c>
      <c r="K395" s="148" t="s">
        <v>195</v>
      </c>
      <c r="L395" s="29"/>
      <c r="M395" s="153" t="s">
        <v>3</v>
      </c>
      <c r="N395" s="154" t="s">
        <v>44</v>
      </c>
      <c r="O395" s="49"/>
      <c r="P395" s="155">
        <f t="shared" si="161"/>
        <v>0</v>
      </c>
      <c r="Q395" s="155">
        <v>2.9999999999999997E-4</v>
      </c>
      <c r="R395" s="155">
        <f t="shared" si="162"/>
        <v>6.9024000000000002E-2</v>
      </c>
      <c r="S395" s="155">
        <v>0</v>
      </c>
      <c r="T395" s="156">
        <f t="shared" si="163"/>
        <v>0</v>
      </c>
      <c r="AR395" s="157" t="s">
        <v>254</v>
      </c>
      <c r="AT395" s="157" t="s">
        <v>191</v>
      </c>
      <c r="AU395" s="157" t="s">
        <v>85</v>
      </c>
      <c r="AY395" s="14" t="s">
        <v>189</v>
      </c>
      <c r="BE395" s="158">
        <f t="shared" si="164"/>
        <v>0</v>
      </c>
      <c r="BF395" s="158">
        <f t="shared" si="165"/>
        <v>0</v>
      </c>
      <c r="BG395" s="158">
        <f t="shared" si="166"/>
        <v>0</v>
      </c>
      <c r="BH395" s="158">
        <f t="shared" si="167"/>
        <v>0</v>
      </c>
      <c r="BI395" s="158">
        <f t="shared" si="168"/>
        <v>0</v>
      </c>
      <c r="BJ395" s="14" t="s">
        <v>85</v>
      </c>
      <c r="BK395" s="158">
        <f t="shared" si="169"/>
        <v>0</v>
      </c>
      <c r="BL395" s="14" t="s">
        <v>254</v>
      </c>
      <c r="BM395" s="157" t="s">
        <v>1239</v>
      </c>
    </row>
    <row r="396" spans="2:65" s="1" customFormat="1" ht="16.5" customHeight="1">
      <c r="B396" s="145"/>
      <c r="C396" s="146" t="s">
        <v>1240</v>
      </c>
      <c r="D396" s="146" t="s">
        <v>191</v>
      </c>
      <c r="E396" s="147" t="s">
        <v>1241</v>
      </c>
      <c r="F396" s="148" t="s">
        <v>1242</v>
      </c>
      <c r="G396" s="149" t="s">
        <v>258</v>
      </c>
      <c r="H396" s="150">
        <v>217.6</v>
      </c>
      <c r="I396" s="151"/>
      <c r="J396" s="152">
        <f t="shared" si="160"/>
        <v>0</v>
      </c>
      <c r="K396" s="148" t="s">
        <v>195</v>
      </c>
      <c r="L396" s="29"/>
      <c r="M396" s="153" t="s">
        <v>3</v>
      </c>
      <c r="N396" s="154" t="s">
        <v>44</v>
      </c>
      <c r="O396" s="49"/>
      <c r="P396" s="155">
        <f t="shared" si="161"/>
        <v>0</v>
      </c>
      <c r="Q396" s="155">
        <v>3.0000000000000001E-5</v>
      </c>
      <c r="R396" s="155">
        <f t="shared" si="162"/>
        <v>6.5279999999999999E-3</v>
      </c>
      <c r="S396" s="155">
        <v>0</v>
      </c>
      <c r="T396" s="156">
        <f t="shared" si="163"/>
        <v>0</v>
      </c>
      <c r="AR396" s="157" t="s">
        <v>254</v>
      </c>
      <c r="AT396" s="157" t="s">
        <v>191</v>
      </c>
      <c r="AU396" s="157" t="s">
        <v>85</v>
      </c>
      <c r="AY396" s="14" t="s">
        <v>189</v>
      </c>
      <c r="BE396" s="158">
        <f t="shared" si="164"/>
        <v>0</v>
      </c>
      <c r="BF396" s="158">
        <f t="shared" si="165"/>
        <v>0</v>
      </c>
      <c r="BG396" s="158">
        <f t="shared" si="166"/>
        <v>0</v>
      </c>
      <c r="BH396" s="158">
        <f t="shared" si="167"/>
        <v>0</v>
      </c>
      <c r="BI396" s="158">
        <f t="shared" si="168"/>
        <v>0</v>
      </c>
      <c r="BJ396" s="14" t="s">
        <v>85</v>
      </c>
      <c r="BK396" s="158">
        <f t="shared" si="169"/>
        <v>0</v>
      </c>
      <c r="BL396" s="14" t="s">
        <v>254</v>
      </c>
      <c r="BM396" s="157" t="s">
        <v>1243</v>
      </c>
    </row>
    <row r="397" spans="2:65" s="1" customFormat="1" ht="24" customHeight="1">
      <c r="B397" s="145"/>
      <c r="C397" s="146" t="s">
        <v>1244</v>
      </c>
      <c r="D397" s="146" t="s">
        <v>191</v>
      </c>
      <c r="E397" s="147" t="s">
        <v>1245</v>
      </c>
      <c r="F397" s="148" t="s">
        <v>1246</v>
      </c>
      <c r="G397" s="149" t="s">
        <v>739</v>
      </c>
      <c r="H397" s="169"/>
      <c r="I397" s="151"/>
      <c r="J397" s="152">
        <f t="shared" si="160"/>
        <v>0</v>
      </c>
      <c r="K397" s="148" t="s">
        <v>195</v>
      </c>
      <c r="L397" s="29"/>
      <c r="M397" s="153" t="s">
        <v>3</v>
      </c>
      <c r="N397" s="154" t="s">
        <v>44</v>
      </c>
      <c r="O397" s="49"/>
      <c r="P397" s="155">
        <f t="shared" si="161"/>
        <v>0</v>
      </c>
      <c r="Q397" s="155">
        <v>0</v>
      </c>
      <c r="R397" s="155">
        <f t="shared" si="162"/>
        <v>0</v>
      </c>
      <c r="S397" s="155">
        <v>0</v>
      </c>
      <c r="T397" s="156">
        <f t="shared" si="163"/>
        <v>0</v>
      </c>
      <c r="AR397" s="157" t="s">
        <v>254</v>
      </c>
      <c r="AT397" s="157" t="s">
        <v>191</v>
      </c>
      <c r="AU397" s="157" t="s">
        <v>85</v>
      </c>
      <c r="AY397" s="14" t="s">
        <v>189</v>
      </c>
      <c r="BE397" s="158">
        <f t="shared" si="164"/>
        <v>0</v>
      </c>
      <c r="BF397" s="158">
        <f t="shared" si="165"/>
        <v>0</v>
      </c>
      <c r="BG397" s="158">
        <f t="shared" si="166"/>
        <v>0</v>
      </c>
      <c r="BH397" s="158">
        <f t="shared" si="167"/>
        <v>0</v>
      </c>
      <c r="BI397" s="158">
        <f t="shared" si="168"/>
        <v>0</v>
      </c>
      <c r="BJ397" s="14" t="s">
        <v>85</v>
      </c>
      <c r="BK397" s="158">
        <f t="shared" si="169"/>
        <v>0</v>
      </c>
      <c r="BL397" s="14" t="s">
        <v>254</v>
      </c>
      <c r="BM397" s="157" t="s">
        <v>1247</v>
      </c>
    </row>
    <row r="398" spans="2:65" s="11" customFormat="1" ht="22.9" customHeight="1">
      <c r="B398" s="132"/>
      <c r="D398" s="133" t="s">
        <v>71</v>
      </c>
      <c r="E398" s="143" t="s">
        <v>1248</v>
      </c>
      <c r="F398" s="143" t="s">
        <v>1249</v>
      </c>
      <c r="I398" s="135"/>
      <c r="J398" s="144">
        <f>BK398</f>
        <v>0</v>
      </c>
      <c r="L398" s="132"/>
      <c r="M398" s="137"/>
      <c r="N398" s="138"/>
      <c r="O398" s="138"/>
      <c r="P398" s="139">
        <f>SUM(P399:P401)</f>
        <v>0</v>
      </c>
      <c r="Q398" s="138"/>
      <c r="R398" s="139">
        <f>SUM(R399:R401)</f>
        <v>7.4676080000000006E-2</v>
      </c>
      <c r="S398" s="138"/>
      <c r="T398" s="140">
        <f>SUM(T399:T401)</f>
        <v>0</v>
      </c>
      <c r="AR398" s="133" t="s">
        <v>85</v>
      </c>
      <c r="AT398" s="141" t="s">
        <v>71</v>
      </c>
      <c r="AU398" s="141" t="s">
        <v>79</v>
      </c>
      <c r="AY398" s="133" t="s">
        <v>189</v>
      </c>
      <c r="BK398" s="142">
        <f>SUM(BK399:BK401)</f>
        <v>0</v>
      </c>
    </row>
    <row r="399" spans="2:65" s="1" customFormat="1" ht="16.5" customHeight="1">
      <c r="B399" s="145"/>
      <c r="C399" s="146" t="s">
        <v>1250</v>
      </c>
      <c r="D399" s="146" t="s">
        <v>191</v>
      </c>
      <c r="E399" s="147" t="s">
        <v>1251</v>
      </c>
      <c r="F399" s="148" t="s">
        <v>1252</v>
      </c>
      <c r="G399" s="149" t="s">
        <v>233</v>
      </c>
      <c r="H399" s="150">
        <v>303.06400000000002</v>
      </c>
      <c r="I399" s="151"/>
      <c r="J399" s="152">
        <f>ROUND(I399*H399,2)</f>
        <v>0</v>
      </c>
      <c r="K399" s="148" t="s">
        <v>195</v>
      </c>
      <c r="L399" s="29"/>
      <c r="M399" s="153" t="s">
        <v>3</v>
      </c>
      <c r="N399" s="154" t="s">
        <v>44</v>
      </c>
      <c r="O399" s="49"/>
      <c r="P399" s="155">
        <f>O399*H399</f>
        <v>0</v>
      </c>
      <c r="Q399" s="155">
        <v>1.7000000000000001E-4</v>
      </c>
      <c r="R399" s="155">
        <f>Q399*H399</f>
        <v>5.1520880000000005E-2</v>
      </c>
      <c r="S399" s="155">
        <v>0</v>
      </c>
      <c r="T399" s="156">
        <f>S399*H399</f>
        <v>0</v>
      </c>
      <c r="AR399" s="157" t="s">
        <v>254</v>
      </c>
      <c r="AT399" s="157" t="s">
        <v>191</v>
      </c>
      <c r="AU399" s="157" t="s">
        <v>85</v>
      </c>
      <c r="AY399" s="14" t="s">
        <v>189</v>
      </c>
      <c r="BE399" s="158">
        <f>IF(N399="základní",J399,0)</f>
        <v>0</v>
      </c>
      <c r="BF399" s="158">
        <f>IF(N399="snížená",J399,0)</f>
        <v>0</v>
      </c>
      <c r="BG399" s="158">
        <f>IF(N399="zákl. přenesená",J399,0)</f>
        <v>0</v>
      </c>
      <c r="BH399" s="158">
        <f>IF(N399="sníž. přenesená",J399,0)</f>
        <v>0</v>
      </c>
      <c r="BI399" s="158">
        <f>IF(N399="nulová",J399,0)</f>
        <v>0</v>
      </c>
      <c r="BJ399" s="14" t="s">
        <v>85</v>
      </c>
      <c r="BK399" s="158">
        <f>ROUND(I399*H399,2)</f>
        <v>0</v>
      </c>
      <c r="BL399" s="14" t="s">
        <v>254</v>
      </c>
      <c r="BM399" s="157" t="s">
        <v>1253</v>
      </c>
    </row>
    <row r="400" spans="2:65" s="1" customFormat="1" ht="16.5" customHeight="1">
      <c r="B400" s="145"/>
      <c r="C400" s="146" t="s">
        <v>1254</v>
      </c>
      <c r="D400" s="146" t="s">
        <v>191</v>
      </c>
      <c r="E400" s="147" t="s">
        <v>1255</v>
      </c>
      <c r="F400" s="148" t="s">
        <v>1256</v>
      </c>
      <c r="G400" s="149" t="s">
        <v>233</v>
      </c>
      <c r="H400" s="150">
        <v>151.19999999999999</v>
      </c>
      <c r="I400" s="151"/>
      <c r="J400" s="152">
        <f>ROUND(I400*H400,2)</f>
        <v>0</v>
      </c>
      <c r="K400" s="148" t="s">
        <v>195</v>
      </c>
      <c r="L400" s="29"/>
      <c r="M400" s="153" t="s">
        <v>3</v>
      </c>
      <c r="N400" s="154" t="s">
        <v>44</v>
      </c>
      <c r="O400" s="49"/>
      <c r="P400" s="155">
        <f>O400*H400</f>
        <v>0</v>
      </c>
      <c r="Q400" s="155">
        <v>1.2E-4</v>
      </c>
      <c r="R400" s="155">
        <f>Q400*H400</f>
        <v>1.8144E-2</v>
      </c>
      <c r="S400" s="155">
        <v>0</v>
      </c>
      <c r="T400" s="156">
        <f>S400*H400</f>
        <v>0</v>
      </c>
      <c r="AR400" s="157" t="s">
        <v>254</v>
      </c>
      <c r="AT400" s="157" t="s">
        <v>191</v>
      </c>
      <c r="AU400" s="157" t="s">
        <v>85</v>
      </c>
      <c r="AY400" s="14" t="s">
        <v>189</v>
      </c>
      <c r="BE400" s="158">
        <f>IF(N400="základní",J400,0)</f>
        <v>0</v>
      </c>
      <c r="BF400" s="158">
        <f>IF(N400="snížená",J400,0)</f>
        <v>0</v>
      </c>
      <c r="BG400" s="158">
        <f>IF(N400="zákl. přenesená",J400,0)</f>
        <v>0</v>
      </c>
      <c r="BH400" s="158">
        <f>IF(N400="sníž. přenesená",J400,0)</f>
        <v>0</v>
      </c>
      <c r="BI400" s="158">
        <f>IF(N400="nulová",J400,0)</f>
        <v>0</v>
      </c>
      <c r="BJ400" s="14" t="s">
        <v>85</v>
      </c>
      <c r="BK400" s="158">
        <f>ROUND(I400*H400,2)</f>
        <v>0</v>
      </c>
      <c r="BL400" s="14" t="s">
        <v>254</v>
      </c>
      <c r="BM400" s="157" t="s">
        <v>1257</v>
      </c>
    </row>
    <row r="401" spans="2:65" s="1" customFormat="1" ht="16.5" customHeight="1">
      <c r="B401" s="145"/>
      <c r="C401" s="146" t="s">
        <v>1258</v>
      </c>
      <c r="D401" s="146" t="s">
        <v>191</v>
      </c>
      <c r="E401" s="147" t="s">
        <v>1259</v>
      </c>
      <c r="F401" s="148" t="s">
        <v>1260</v>
      </c>
      <c r="G401" s="149" t="s">
        <v>258</v>
      </c>
      <c r="H401" s="150">
        <v>167.04</v>
      </c>
      <c r="I401" s="151"/>
      <c r="J401" s="152">
        <f>ROUND(I401*H401,2)</f>
        <v>0</v>
      </c>
      <c r="K401" s="148" t="s">
        <v>195</v>
      </c>
      <c r="L401" s="29"/>
      <c r="M401" s="153" t="s">
        <v>3</v>
      </c>
      <c r="N401" s="154" t="s">
        <v>44</v>
      </c>
      <c r="O401" s="49"/>
      <c r="P401" s="155">
        <f>O401*H401</f>
        <v>0</v>
      </c>
      <c r="Q401" s="155">
        <v>3.0000000000000001E-5</v>
      </c>
      <c r="R401" s="155">
        <f>Q401*H401</f>
        <v>5.0111999999999995E-3</v>
      </c>
      <c r="S401" s="155">
        <v>0</v>
      </c>
      <c r="T401" s="156">
        <f>S401*H401</f>
        <v>0</v>
      </c>
      <c r="AR401" s="157" t="s">
        <v>254</v>
      </c>
      <c r="AT401" s="157" t="s">
        <v>191</v>
      </c>
      <c r="AU401" s="157" t="s">
        <v>85</v>
      </c>
      <c r="AY401" s="14" t="s">
        <v>189</v>
      </c>
      <c r="BE401" s="158">
        <f>IF(N401="základní",J401,0)</f>
        <v>0</v>
      </c>
      <c r="BF401" s="158">
        <f>IF(N401="snížená",J401,0)</f>
        <v>0</v>
      </c>
      <c r="BG401" s="158">
        <f>IF(N401="zákl. přenesená",J401,0)</f>
        <v>0</v>
      </c>
      <c r="BH401" s="158">
        <f>IF(N401="sníž. přenesená",J401,0)</f>
        <v>0</v>
      </c>
      <c r="BI401" s="158">
        <f>IF(N401="nulová",J401,0)</f>
        <v>0</v>
      </c>
      <c r="BJ401" s="14" t="s">
        <v>85</v>
      </c>
      <c r="BK401" s="158">
        <f>ROUND(I401*H401,2)</f>
        <v>0</v>
      </c>
      <c r="BL401" s="14" t="s">
        <v>254</v>
      </c>
      <c r="BM401" s="157" t="s">
        <v>1261</v>
      </c>
    </row>
    <row r="402" spans="2:65" s="11" customFormat="1" ht="22.9" customHeight="1">
      <c r="B402" s="132"/>
      <c r="D402" s="133" t="s">
        <v>71</v>
      </c>
      <c r="E402" s="143" t="s">
        <v>1262</v>
      </c>
      <c r="F402" s="143" t="s">
        <v>1263</v>
      </c>
      <c r="I402" s="135"/>
      <c r="J402" s="144">
        <f>BK402</f>
        <v>0</v>
      </c>
      <c r="L402" s="132"/>
      <c r="M402" s="137"/>
      <c r="N402" s="138"/>
      <c r="O402" s="138"/>
      <c r="P402" s="139">
        <f>SUM(P403:P404)</f>
        <v>0</v>
      </c>
      <c r="Q402" s="138"/>
      <c r="R402" s="139">
        <f>SUM(R403:R404)</f>
        <v>0.92585695999999995</v>
      </c>
      <c r="S402" s="138"/>
      <c r="T402" s="140">
        <f>SUM(T403:T404)</f>
        <v>0</v>
      </c>
      <c r="AR402" s="133" t="s">
        <v>85</v>
      </c>
      <c r="AT402" s="141" t="s">
        <v>71</v>
      </c>
      <c r="AU402" s="141" t="s">
        <v>79</v>
      </c>
      <c r="AY402" s="133" t="s">
        <v>189</v>
      </c>
      <c r="BK402" s="142">
        <f>SUM(BK403:BK404)</f>
        <v>0</v>
      </c>
    </row>
    <row r="403" spans="2:65" s="1" customFormat="1" ht="16.5" customHeight="1">
      <c r="B403" s="145"/>
      <c r="C403" s="146" t="s">
        <v>1264</v>
      </c>
      <c r="D403" s="146" t="s">
        <v>191</v>
      </c>
      <c r="E403" s="147" t="s">
        <v>1265</v>
      </c>
      <c r="F403" s="148" t="s">
        <v>1266</v>
      </c>
      <c r="G403" s="149" t="s">
        <v>233</v>
      </c>
      <c r="H403" s="150">
        <v>1889.5039999999999</v>
      </c>
      <c r="I403" s="151"/>
      <c r="J403" s="152">
        <f>ROUND(I403*H403,2)</f>
        <v>0</v>
      </c>
      <c r="K403" s="148" t="s">
        <v>195</v>
      </c>
      <c r="L403" s="29"/>
      <c r="M403" s="153" t="s">
        <v>3</v>
      </c>
      <c r="N403" s="154" t="s">
        <v>44</v>
      </c>
      <c r="O403" s="49"/>
      <c r="P403" s="155">
        <f>O403*H403</f>
        <v>0</v>
      </c>
      <c r="Q403" s="155">
        <v>2.0000000000000001E-4</v>
      </c>
      <c r="R403" s="155">
        <f>Q403*H403</f>
        <v>0.37790079999999998</v>
      </c>
      <c r="S403" s="155">
        <v>0</v>
      </c>
      <c r="T403" s="156">
        <f>S403*H403</f>
        <v>0</v>
      </c>
      <c r="AR403" s="157" t="s">
        <v>254</v>
      </c>
      <c r="AT403" s="157" t="s">
        <v>191</v>
      </c>
      <c r="AU403" s="157" t="s">
        <v>85</v>
      </c>
      <c r="AY403" s="14" t="s">
        <v>189</v>
      </c>
      <c r="BE403" s="158">
        <f>IF(N403="základní",J403,0)</f>
        <v>0</v>
      </c>
      <c r="BF403" s="158">
        <f>IF(N403="snížená",J403,0)</f>
        <v>0</v>
      </c>
      <c r="BG403" s="158">
        <f>IF(N403="zákl. přenesená",J403,0)</f>
        <v>0</v>
      </c>
      <c r="BH403" s="158">
        <f>IF(N403="sníž. přenesená",J403,0)</f>
        <v>0</v>
      </c>
      <c r="BI403" s="158">
        <f>IF(N403="nulová",J403,0)</f>
        <v>0</v>
      </c>
      <c r="BJ403" s="14" t="s">
        <v>85</v>
      </c>
      <c r="BK403" s="158">
        <f>ROUND(I403*H403,2)</f>
        <v>0</v>
      </c>
      <c r="BL403" s="14" t="s">
        <v>254</v>
      </c>
      <c r="BM403" s="157" t="s">
        <v>1267</v>
      </c>
    </row>
    <row r="404" spans="2:65" s="1" customFormat="1" ht="24" customHeight="1">
      <c r="B404" s="145"/>
      <c r="C404" s="146" t="s">
        <v>1268</v>
      </c>
      <c r="D404" s="146" t="s">
        <v>191</v>
      </c>
      <c r="E404" s="147" t="s">
        <v>1269</v>
      </c>
      <c r="F404" s="148" t="s">
        <v>1270</v>
      </c>
      <c r="G404" s="149" t="s">
        <v>233</v>
      </c>
      <c r="H404" s="150">
        <v>1889.5039999999999</v>
      </c>
      <c r="I404" s="151"/>
      <c r="J404" s="152">
        <f>ROUND(I404*H404,2)</f>
        <v>0</v>
      </c>
      <c r="K404" s="148" t="s">
        <v>195</v>
      </c>
      <c r="L404" s="29"/>
      <c r="M404" s="170" t="s">
        <v>3</v>
      </c>
      <c r="N404" s="171" t="s">
        <v>44</v>
      </c>
      <c r="O404" s="172"/>
      <c r="P404" s="173">
        <f>O404*H404</f>
        <v>0</v>
      </c>
      <c r="Q404" s="173">
        <v>2.9E-4</v>
      </c>
      <c r="R404" s="173">
        <f>Q404*H404</f>
        <v>0.54795616000000003</v>
      </c>
      <c r="S404" s="173">
        <v>0</v>
      </c>
      <c r="T404" s="174">
        <f>S404*H404</f>
        <v>0</v>
      </c>
      <c r="AR404" s="157" t="s">
        <v>254</v>
      </c>
      <c r="AT404" s="157" t="s">
        <v>191</v>
      </c>
      <c r="AU404" s="157" t="s">
        <v>85</v>
      </c>
      <c r="AY404" s="14" t="s">
        <v>189</v>
      </c>
      <c r="BE404" s="158">
        <f>IF(N404="základní",J404,0)</f>
        <v>0</v>
      </c>
      <c r="BF404" s="158">
        <f>IF(N404="snížená",J404,0)</f>
        <v>0</v>
      </c>
      <c r="BG404" s="158">
        <f>IF(N404="zákl. přenesená",J404,0)</f>
        <v>0</v>
      </c>
      <c r="BH404" s="158">
        <f>IF(N404="sníž. přenesená",J404,0)</f>
        <v>0</v>
      </c>
      <c r="BI404" s="158">
        <f>IF(N404="nulová",J404,0)</f>
        <v>0</v>
      </c>
      <c r="BJ404" s="14" t="s">
        <v>85</v>
      </c>
      <c r="BK404" s="158">
        <f>ROUND(I404*H404,2)</f>
        <v>0</v>
      </c>
      <c r="BL404" s="14" t="s">
        <v>254</v>
      </c>
      <c r="BM404" s="157" t="s">
        <v>1271</v>
      </c>
    </row>
    <row r="405" spans="2:65" s="1" customFormat="1" ht="6.95" customHeight="1">
      <c r="B405" s="38"/>
      <c r="C405" s="39"/>
      <c r="D405" s="39"/>
      <c r="E405" s="39"/>
      <c r="F405" s="39"/>
      <c r="G405" s="39"/>
      <c r="H405" s="39"/>
      <c r="I405" s="106"/>
      <c r="J405" s="39"/>
      <c r="K405" s="39"/>
      <c r="L405" s="29"/>
    </row>
  </sheetData>
  <autoFilter ref="C113:K404" xr:uid="{00000000-0009-0000-0000-000001000000}"/>
  <mergeCells count="12">
    <mergeCell ref="E106:H106"/>
    <mergeCell ref="L2:V2"/>
    <mergeCell ref="E50:H50"/>
    <mergeCell ref="E52:H52"/>
    <mergeCell ref="E54:H54"/>
    <mergeCell ref="E102:H102"/>
    <mergeCell ref="E104:H10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3"/>
  <sheetViews>
    <sheetView showGridLines="0" workbookViewId="0">
      <selection activeCell="F13" sqref="F13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9" width="20.1640625" style="87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3" t="s">
        <v>6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89</v>
      </c>
    </row>
    <row r="3" spans="2:46" ht="6.95" customHeight="1">
      <c r="B3" s="15"/>
      <c r="C3" s="16"/>
      <c r="D3" s="16"/>
      <c r="E3" s="16"/>
      <c r="F3" s="16"/>
      <c r="G3" s="16"/>
      <c r="H3" s="16"/>
      <c r="I3" s="88"/>
      <c r="J3" s="16"/>
      <c r="K3" s="16"/>
      <c r="L3" s="17"/>
      <c r="AT3" s="14" t="s">
        <v>79</v>
      </c>
    </row>
    <row r="4" spans="2:46" ht="24.95" customHeight="1">
      <c r="B4" s="17"/>
      <c r="D4" s="18" t="s">
        <v>136</v>
      </c>
      <c r="L4" s="17"/>
      <c r="M4" s="89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17</v>
      </c>
      <c r="L6" s="17"/>
    </row>
    <row r="7" spans="2:46" ht="16.5" customHeight="1">
      <c r="B7" s="17"/>
      <c r="E7" s="299" t="str">
        <f>'Rekapitulace stavby'!K6</f>
        <v>Sociální bydlení v ul. Mlýnská, Bystřice pod Hostýnem</v>
      </c>
      <c r="F7" s="300"/>
      <c r="G7" s="300"/>
      <c r="H7" s="300"/>
      <c r="L7" s="17"/>
    </row>
    <row r="8" spans="2:46" ht="12" customHeight="1">
      <c r="B8" s="17"/>
      <c r="D8" s="24" t="s">
        <v>137</v>
      </c>
      <c r="L8" s="17"/>
    </row>
    <row r="9" spans="2:46" s="1" customFormat="1" ht="16.5" customHeight="1">
      <c r="B9" s="29"/>
      <c r="E9" s="299" t="s">
        <v>138</v>
      </c>
      <c r="F9" s="298"/>
      <c r="G9" s="298"/>
      <c r="H9" s="298"/>
      <c r="I9" s="90"/>
      <c r="L9" s="29"/>
    </row>
    <row r="10" spans="2:46" s="1" customFormat="1" ht="12" customHeight="1">
      <c r="B10" s="29"/>
      <c r="D10" s="24" t="s">
        <v>139</v>
      </c>
      <c r="I10" s="90"/>
      <c r="L10" s="29"/>
    </row>
    <row r="11" spans="2:46" s="1" customFormat="1" ht="36.950000000000003" customHeight="1">
      <c r="B11" s="29"/>
      <c r="E11" s="271" t="s">
        <v>1272</v>
      </c>
      <c r="F11" s="298"/>
      <c r="G11" s="298"/>
      <c r="H11" s="298"/>
      <c r="I11" s="90"/>
      <c r="L11" s="29"/>
    </row>
    <row r="12" spans="2:46" s="1" customFormat="1">
      <c r="B12" s="29"/>
      <c r="I12" s="90"/>
      <c r="L12" s="29"/>
    </row>
    <row r="13" spans="2:46" s="1" customFormat="1" ht="12" customHeight="1">
      <c r="B13" s="29"/>
      <c r="D13" s="24" t="s">
        <v>18</v>
      </c>
      <c r="F13" s="22" t="s">
        <v>3</v>
      </c>
      <c r="I13" s="91" t="s">
        <v>19</v>
      </c>
      <c r="J13" s="22" t="s">
        <v>3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91" t="s">
        <v>22</v>
      </c>
      <c r="J14" s="46">
        <f>'Rekapitulace stavby'!AN8</f>
        <v>0</v>
      </c>
      <c r="L14" s="29"/>
    </row>
    <row r="15" spans="2:46" s="1" customFormat="1" ht="10.9" customHeight="1">
      <c r="B15" s="29"/>
      <c r="I15" s="90"/>
      <c r="L15" s="29"/>
    </row>
    <row r="16" spans="2:46" s="1" customFormat="1" ht="12" customHeight="1">
      <c r="B16" s="29"/>
      <c r="D16" s="24" t="s">
        <v>23</v>
      </c>
      <c r="I16" s="91" t="s">
        <v>24</v>
      </c>
      <c r="J16" s="22" t="s">
        <v>25</v>
      </c>
      <c r="L16" s="29"/>
    </row>
    <row r="17" spans="2:12" s="1" customFormat="1" ht="18" customHeight="1">
      <c r="B17" s="29"/>
      <c r="E17" s="22" t="s">
        <v>26</v>
      </c>
      <c r="I17" s="91" t="s">
        <v>27</v>
      </c>
      <c r="J17" s="22" t="s">
        <v>3</v>
      </c>
      <c r="L17" s="29"/>
    </row>
    <row r="18" spans="2:12" s="1" customFormat="1" ht="6.95" customHeight="1">
      <c r="B18" s="29"/>
      <c r="I18" s="90"/>
      <c r="L18" s="29"/>
    </row>
    <row r="19" spans="2:12" s="1" customFormat="1" ht="12" customHeight="1">
      <c r="B19" s="29"/>
      <c r="D19" s="24" t="s">
        <v>28</v>
      </c>
      <c r="I19" s="91" t="s">
        <v>24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301" t="str">
        <f>'Rekapitulace stavby'!E14</f>
        <v>Vyplň údaj</v>
      </c>
      <c r="F20" s="274"/>
      <c r="G20" s="274"/>
      <c r="H20" s="274"/>
      <c r="I20" s="91" t="s">
        <v>27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I21" s="90"/>
      <c r="L21" s="29"/>
    </row>
    <row r="22" spans="2:12" s="1" customFormat="1" ht="12" customHeight="1">
      <c r="B22" s="29"/>
      <c r="D22" s="24" t="s">
        <v>30</v>
      </c>
      <c r="I22" s="91" t="s">
        <v>24</v>
      </c>
      <c r="J22" s="22" t="s">
        <v>31</v>
      </c>
      <c r="L22" s="29"/>
    </row>
    <row r="23" spans="2:12" s="1" customFormat="1" ht="18" customHeight="1">
      <c r="B23" s="29"/>
      <c r="E23" s="22" t="s">
        <v>32</v>
      </c>
      <c r="I23" s="91" t="s">
        <v>27</v>
      </c>
      <c r="J23" s="22" t="s">
        <v>3</v>
      </c>
      <c r="L23" s="29"/>
    </row>
    <row r="24" spans="2:12" s="1" customFormat="1" ht="6.95" customHeight="1">
      <c r="B24" s="29"/>
      <c r="I24" s="90"/>
      <c r="L24" s="29"/>
    </row>
    <row r="25" spans="2:12" s="1" customFormat="1" ht="12" customHeight="1">
      <c r="B25" s="29"/>
      <c r="D25" s="24" t="s">
        <v>34</v>
      </c>
      <c r="I25" s="91" t="s">
        <v>24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91" t="s">
        <v>27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I27" s="90"/>
      <c r="L27" s="29"/>
    </row>
    <row r="28" spans="2:12" s="1" customFormat="1" ht="12" customHeight="1">
      <c r="B28" s="29"/>
      <c r="D28" s="24" t="s">
        <v>36</v>
      </c>
      <c r="I28" s="90"/>
      <c r="L28" s="29"/>
    </row>
    <row r="29" spans="2:12" s="7" customFormat="1" ht="51" customHeight="1">
      <c r="B29" s="92"/>
      <c r="E29" s="278" t="s">
        <v>37</v>
      </c>
      <c r="F29" s="278"/>
      <c r="G29" s="278"/>
      <c r="H29" s="278"/>
      <c r="I29" s="93"/>
      <c r="L29" s="92"/>
    </row>
    <row r="30" spans="2:12" s="1" customFormat="1" ht="6.95" customHeight="1">
      <c r="B30" s="29"/>
      <c r="I30" s="90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94"/>
      <c r="J31" s="47"/>
      <c r="K31" s="47"/>
      <c r="L31" s="29"/>
    </row>
    <row r="32" spans="2:12" s="1" customFormat="1" ht="25.35" customHeight="1">
      <c r="B32" s="29"/>
      <c r="D32" s="95" t="s">
        <v>38</v>
      </c>
      <c r="I32" s="90"/>
      <c r="J32" s="60">
        <f>ROUND(J92,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94"/>
      <c r="J33" s="47"/>
      <c r="K33" s="47"/>
      <c r="L33" s="29"/>
    </row>
    <row r="34" spans="2:12" s="1" customFormat="1" ht="14.45" customHeight="1">
      <c r="B34" s="29"/>
      <c r="F34" s="32" t="s">
        <v>40</v>
      </c>
      <c r="I34" s="96" t="s">
        <v>39</v>
      </c>
      <c r="J34" s="32" t="s">
        <v>41</v>
      </c>
      <c r="L34" s="29"/>
    </row>
    <row r="35" spans="2:12" s="1" customFormat="1" ht="14.45" customHeight="1">
      <c r="B35" s="29"/>
      <c r="D35" s="314" t="s">
        <v>42</v>
      </c>
      <c r="E35" s="24" t="s">
        <v>43</v>
      </c>
      <c r="F35" s="255"/>
      <c r="I35" s="98">
        <v>0.21</v>
      </c>
      <c r="J35" s="255"/>
      <c r="L35" s="29"/>
    </row>
    <row r="36" spans="2:12" s="1" customFormat="1" ht="14.45" customHeight="1">
      <c r="B36" s="29"/>
      <c r="E36" s="310" t="s">
        <v>44</v>
      </c>
      <c r="F36" s="311">
        <f>ROUND((SUM(BF92:BF162)),  2)</f>
        <v>0</v>
      </c>
      <c r="G36" s="312"/>
      <c r="H36" s="312"/>
      <c r="I36" s="313">
        <v>0.15</v>
      </c>
      <c r="J36" s="311">
        <f>ROUND(((SUM(BF92:BF162))*I36),  2)</f>
        <v>0</v>
      </c>
      <c r="L36" s="29"/>
    </row>
    <row r="37" spans="2:12" s="1" customFormat="1" ht="14.45" hidden="1" customHeight="1">
      <c r="B37" s="29"/>
      <c r="E37" s="24" t="s">
        <v>45</v>
      </c>
      <c r="F37" s="97">
        <f>ROUND((SUM(BG92:BG162)),  2)</f>
        <v>0</v>
      </c>
      <c r="I37" s="98">
        <v>0.21</v>
      </c>
      <c r="J37" s="97">
        <f>0</f>
        <v>0</v>
      </c>
      <c r="L37" s="29"/>
    </row>
    <row r="38" spans="2:12" s="1" customFormat="1" ht="14.45" hidden="1" customHeight="1">
      <c r="B38" s="29"/>
      <c r="E38" s="24" t="s">
        <v>46</v>
      </c>
      <c r="F38" s="97">
        <f>ROUND((SUM(BH92:BH162)),  2)</f>
        <v>0</v>
      </c>
      <c r="I38" s="98">
        <v>0.15</v>
      </c>
      <c r="J38" s="97">
        <f>0</f>
        <v>0</v>
      </c>
      <c r="L38" s="29"/>
    </row>
    <row r="39" spans="2:12" s="1" customFormat="1" ht="14.45" hidden="1" customHeight="1">
      <c r="B39" s="29"/>
      <c r="E39" s="24" t="s">
        <v>47</v>
      </c>
      <c r="F39" s="97">
        <f>ROUND((SUM(BI92:BI162)),  2)</f>
        <v>0</v>
      </c>
      <c r="I39" s="98">
        <v>0</v>
      </c>
      <c r="J39" s="97">
        <f>0</f>
        <v>0</v>
      </c>
      <c r="L39" s="29"/>
    </row>
    <row r="40" spans="2:12" s="1" customFormat="1" ht="6.95" customHeight="1">
      <c r="B40" s="29"/>
      <c r="I40" s="90"/>
      <c r="L40" s="29"/>
    </row>
    <row r="41" spans="2:12" s="1" customFormat="1" ht="25.35" customHeight="1">
      <c r="B41" s="29"/>
      <c r="C41" s="99"/>
      <c r="D41" s="100" t="s">
        <v>48</v>
      </c>
      <c r="E41" s="51"/>
      <c r="F41" s="51"/>
      <c r="G41" s="101" t="s">
        <v>49</v>
      </c>
      <c r="H41" s="102" t="s">
        <v>50</v>
      </c>
      <c r="I41" s="103"/>
      <c r="J41" s="104">
        <f>SUM(J32:J39)</f>
        <v>0</v>
      </c>
      <c r="K41" s="105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106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107"/>
      <c r="J46" s="41"/>
      <c r="K46" s="41"/>
      <c r="L46" s="29"/>
    </row>
    <row r="47" spans="2:12" s="1" customFormat="1" ht="24.95" customHeight="1">
      <c r="B47" s="29"/>
      <c r="C47" s="18" t="s">
        <v>141</v>
      </c>
      <c r="I47" s="90"/>
      <c r="L47" s="29"/>
    </row>
    <row r="48" spans="2:12" s="1" customFormat="1" ht="6.95" customHeight="1">
      <c r="B48" s="29"/>
      <c r="I48" s="90"/>
      <c r="L48" s="29"/>
    </row>
    <row r="49" spans="2:47" s="1" customFormat="1" ht="12" customHeight="1">
      <c r="B49" s="29"/>
      <c r="C49" s="24" t="s">
        <v>17</v>
      </c>
      <c r="I49" s="90"/>
      <c r="L49" s="29"/>
    </row>
    <row r="50" spans="2:47" s="1" customFormat="1" ht="16.5" customHeight="1">
      <c r="B50" s="29"/>
      <c r="E50" s="299" t="str">
        <f>E7</f>
        <v>Sociální bydlení v ul. Mlýnská, Bystřice pod Hostýnem</v>
      </c>
      <c r="F50" s="300"/>
      <c r="G50" s="300"/>
      <c r="H50" s="300"/>
      <c r="I50" s="90"/>
      <c r="L50" s="29"/>
    </row>
    <row r="51" spans="2:47" ht="12" customHeight="1">
      <c r="B51" s="17"/>
      <c r="C51" s="24" t="s">
        <v>137</v>
      </c>
      <c r="L51" s="17"/>
    </row>
    <row r="52" spans="2:47" s="1" customFormat="1" ht="16.5" customHeight="1">
      <c r="B52" s="29"/>
      <c r="E52" s="299" t="s">
        <v>138</v>
      </c>
      <c r="F52" s="298"/>
      <c r="G52" s="298"/>
      <c r="H52" s="298"/>
      <c r="I52" s="90"/>
      <c r="L52" s="29"/>
    </row>
    <row r="53" spans="2:47" s="1" customFormat="1" ht="12" customHeight="1">
      <c r="B53" s="29"/>
      <c r="C53" s="24" t="s">
        <v>139</v>
      </c>
      <c r="I53" s="90"/>
      <c r="L53" s="29"/>
    </row>
    <row r="54" spans="2:47" s="1" customFormat="1" ht="16.5" customHeight="1">
      <c r="B54" s="29"/>
      <c r="E54" s="271" t="str">
        <f>E11</f>
        <v>SO01 - 02.1 - Elektro - silnoproud</v>
      </c>
      <c r="F54" s="298"/>
      <c r="G54" s="298"/>
      <c r="H54" s="298"/>
      <c r="I54" s="90"/>
      <c r="L54" s="29"/>
    </row>
    <row r="55" spans="2:47" s="1" customFormat="1" ht="6.95" customHeight="1">
      <c r="B55" s="29"/>
      <c r="I55" s="90"/>
      <c r="L55" s="29"/>
    </row>
    <row r="56" spans="2:47" s="1" customFormat="1" ht="12" customHeight="1">
      <c r="B56" s="29"/>
      <c r="C56" s="24" t="s">
        <v>20</v>
      </c>
      <c r="F56" s="22" t="str">
        <f>F14</f>
        <v>Bystřice pod Hostýnem</v>
      </c>
      <c r="I56" s="91" t="s">
        <v>22</v>
      </c>
      <c r="J56" s="46">
        <f>IF(J14="","",J14)</f>
        <v>0</v>
      </c>
      <c r="L56" s="29"/>
    </row>
    <row r="57" spans="2:47" s="1" customFormat="1" ht="6.95" customHeight="1">
      <c r="B57" s="29"/>
      <c r="I57" s="90"/>
      <c r="L57" s="29"/>
    </row>
    <row r="58" spans="2:47" s="1" customFormat="1" ht="15.2" customHeight="1">
      <c r="B58" s="29"/>
      <c r="C58" s="24" t="s">
        <v>23</v>
      </c>
      <c r="F58" s="22" t="str">
        <f>E17</f>
        <v>Město Bystřice pod Hostýnem, Masarykovo nám. 137</v>
      </c>
      <c r="I58" s="91" t="s">
        <v>30</v>
      </c>
      <c r="J58" s="27" t="str">
        <f>E23</f>
        <v>dnprojekce s.r.o.</v>
      </c>
      <c r="L58" s="29"/>
    </row>
    <row r="59" spans="2:47" s="1" customFormat="1" ht="15.2" customHeight="1">
      <c r="B59" s="29"/>
      <c r="C59" s="24" t="s">
        <v>28</v>
      </c>
      <c r="F59" s="22" t="str">
        <f>IF(E20="","",E20)</f>
        <v>Vyplň údaj</v>
      </c>
      <c r="I59" s="91" t="s">
        <v>34</v>
      </c>
      <c r="J59" s="27" t="str">
        <f>E26</f>
        <v xml:space="preserve"> </v>
      </c>
      <c r="L59" s="29"/>
    </row>
    <row r="60" spans="2:47" s="1" customFormat="1" ht="10.35" customHeight="1">
      <c r="B60" s="29"/>
      <c r="I60" s="90"/>
      <c r="L60" s="29"/>
    </row>
    <row r="61" spans="2:47" s="1" customFormat="1" ht="29.25" customHeight="1">
      <c r="B61" s="29"/>
      <c r="C61" s="108" t="s">
        <v>142</v>
      </c>
      <c r="D61" s="99"/>
      <c r="E61" s="99"/>
      <c r="F61" s="99"/>
      <c r="G61" s="99"/>
      <c r="H61" s="99"/>
      <c r="I61" s="109"/>
      <c r="J61" s="110" t="s">
        <v>143</v>
      </c>
      <c r="K61" s="99"/>
      <c r="L61" s="29"/>
    </row>
    <row r="62" spans="2:47" s="1" customFormat="1" ht="10.35" customHeight="1">
      <c r="B62" s="29"/>
      <c r="I62" s="90"/>
      <c r="L62" s="29"/>
    </row>
    <row r="63" spans="2:47" s="1" customFormat="1" ht="22.9" customHeight="1">
      <c r="B63" s="29"/>
      <c r="C63" s="111" t="s">
        <v>70</v>
      </c>
      <c r="I63" s="90"/>
      <c r="J63" s="60">
        <f>J92</f>
        <v>0</v>
      </c>
      <c r="L63" s="29"/>
      <c r="AU63" s="14" t="s">
        <v>144</v>
      </c>
    </row>
    <row r="64" spans="2:47" s="8" customFormat="1" ht="24.95" customHeight="1">
      <c r="B64" s="112"/>
      <c r="D64" s="113" t="s">
        <v>145</v>
      </c>
      <c r="E64" s="114"/>
      <c r="F64" s="114"/>
      <c r="G64" s="114"/>
      <c r="H64" s="114"/>
      <c r="I64" s="115"/>
      <c r="J64" s="116">
        <f>J93</f>
        <v>0</v>
      </c>
      <c r="L64" s="112"/>
    </row>
    <row r="65" spans="2:12" s="9" customFormat="1" ht="19.899999999999999" customHeight="1">
      <c r="B65" s="117"/>
      <c r="D65" s="118" t="s">
        <v>1273</v>
      </c>
      <c r="E65" s="119"/>
      <c r="F65" s="119"/>
      <c r="G65" s="119"/>
      <c r="H65" s="119"/>
      <c r="I65" s="120"/>
      <c r="J65" s="121">
        <f>J94</f>
        <v>0</v>
      </c>
      <c r="L65" s="117"/>
    </row>
    <row r="66" spans="2:12" s="9" customFormat="1" ht="19.899999999999999" customHeight="1">
      <c r="B66" s="117"/>
      <c r="D66" s="118" t="s">
        <v>155</v>
      </c>
      <c r="E66" s="119"/>
      <c r="F66" s="119"/>
      <c r="G66" s="119"/>
      <c r="H66" s="119"/>
      <c r="I66" s="120"/>
      <c r="J66" s="121">
        <f>J96</f>
        <v>0</v>
      </c>
      <c r="L66" s="117"/>
    </row>
    <row r="67" spans="2:12" s="9" customFormat="1" ht="19.899999999999999" customHeight="1">
      <c r="B67" s="117"/>
      <c r="D67" s="118" t="s">
        <v>1274</v>
      </c>
      <c r="E67" s="119"/>
      <c r="F67" s="119"/>
      <c r="G67" s="119"/>
      <c r="H67" s="119"/>
      <c r="I67" s="120"/>
      <c r="J67" s="121">
        <f>J103</f>
        <v>0</v>
      </c>
      <c r="L67" s="117"/>
    </row>
    <row r="68" spans="2:12" s="9" customFormat="1" ht="19.899999999999999" customHeight="1">
      <c r="B68" s="117"/>
      <c r="D68" s="118" t="s">
        <v>157</v>
      </c>
      <c r="E68" s="119"/>
      <c r="F68" s="119"/>
      <c r="G68" s="119"/>
      <c r="H68" s="119"/>
      <c r="I68" s="120"/>
      <c r="J68" s="121">
        <f>J109</f>
        <v>0</v>
      </c>
      <c r="L68" s="117"/>
    </row>
    <row r="69" spans="2:12" s="8" customFormat="1" ht="24.95" customHeight="1">
      <c r="B69" s="112"/>
      <c r="D69" s="113" t="s">
        <v>158</v>
      </c>
      <c r="E69" s="114"/>
      <c r="F69" s="114"/>
      <c r="G69" s="114"/>
      <c r="H69" s="114"/>
      <c r="I69" s="115"/>
      <c r="J69" s="116">
        <f>J111</f>
        <v>0</v>
      </c>
      <c r="L69" s="112"/>
    </row>
    <row r="70" spans="2:12" s="9" customFormat="1" ht="19.899999999999999" customHeight="1">
      <c r="B70" s="117"/>
      <c r="D70" s="118" t="s">
        <v>1275</v>
      </c>
      <c r="E70" s="119"/>
      <c r="F70" s="119"/>
      <c r="G70" s="119"/>
      <c r="H70" s="119"/>
      <c r="I70" s="120"/>
      <c r="J70" s="121">
        <f>J112</f>
        <v>0</v>
      </c>
      <c r="L70" s="117"/>
    </row>
    <row r="71" spans="2:12" s="1" customFormat="1" ht="21.75" customHeight="1">
      <c r="B71" s="29"/>
      <c r="I71" s="90"/>
      <c r="L71" s="29"/>
    </row>
    <row r="72" spans="2:12" s="1" customFormat="1" ht="6.95" customHeight="1">
      <c r="B72" s="38"/>
      <c r="C72" s="39"/>
      <c r="D72" s="39"/>
      <c r="E72" s="39"/>
      <c r="F72" s="39"/>
      <c r="G72" s="39"/>
      <c r="H72" s="39"/>
      <c r="I72" s="106"/>
      <c r="J72" s="39"/>
      <c r="K72" s="39"/>
      <c r="L72" s="29"/>
    </row>
    <row r="76" spans="2:12" s="1" customFormat="1" ht="6.95" customHeight="1">
      <c r="B76" s="40"/>
      <c r="C76" s="41"/>
      <c r="D76" s="41"/>
      <c r="E76" s="41"/>
      <c r="F76" s="41"/>
      <c r="G76" s="41"/>
      <c r="H76" s="41"/>
      <c r="I76" s="107"/>
      <c r="J76" s="41"/>
      <c r="K76" s="41"/>
      <c r="L76" s="29"/>
    </row>
    <row r="77" spans="2:12" s="1" customFormat="1" ht="24.95" customHeight="1">
      <c r="B77" s="29"/>
      <c r="C77" s="18" t="s">
        <v>174</v>
      </c>
      <c r="I77" s="90"/>
      <c r="L77" s="29"/>
    </row>
    <row r="78" spans="2:12" s="1" customFormat="1" ht="6.95" customHeight="1">
      <c r="B78" s="29"/>
      <c r="I78" s="90"/>
      <c r="L78" s="29"/>
    </row>
    <row r="79" spans="2:12" s="1" customFormat="1" ht="12" customHeight="1">
      <c r="B79" s="29"/>
      <c r="C79" s="24" t="s">
        <v>17</v>
      </c>
      <c r="I79" s="90"/>
      <c r="L79" s="29"/>
    </row>
    <row r="80" spans="2:12" s="1" customFormat="1" ht="16.5" customHeight="1">
      <c r="B80" s="29"/>
      <c r="E80" s="299" t="str">
        <f>E7</f>
        <v>Sociální bydlení v ul. Mlýnská, Bystřice pod Hostýnem</v>
      </c>
      <c r="F80" s="300"/>
      <c r="G80" s="300"/>
      <c r="H80" s="300"/>
      <c r="I80" s="90"/>
      <c r="L80" s="29"/>
    </row>
    <row r="81" spans="2:65" ht="12" customHeight="1">
      <c r="B81" s="17"/>
      <c r="C81" s="24" t="s">
        <v>137</v>
      </c>
      <c r="L81" s="17"/>
    </row>
    <row r="82" spans="2:65" s="1" customFormat="1" ht="16.5" customHeight="1">
      <c r="B82" s="29"/>
      <c r="E82" s="299" t="s">
        <v>138</v>
      </c>
      <c r="F82" s="298"/>
      <c r="G82" s="298"/>
      <c r="H82" s="298"/>
      <c r="I82" s="90"/>
      <c r="L82" s="29"/>
    </row>
    <row r="83" spans="2:65" s="1" customFormat="1" ht="12" customHeight="1">
      <c r="B83" s="29"/>
      <c r="C83" s="24" t="s">
        <v>139</v>
      </c>
      <c r="I83" s="90"/>
      <c r="L83" s="29"/>
    </row>
    <row r="84" spans="2:65" s="1" customFormat="1" ht="16.5" customHeight="1">
      <c r="B84" s="29"/>
      <c r="E84" s="271" t="str">
        <f>E11</f>
        <v>SO01 - 02.1 - Elektro - silnoproud</v>
      </c>
      <c r="F84" s="298"/>
      <c r="G84" s="298"/>
      <c r="H84" s="298"/>
      <c r="I84" s="90"/>
      <c r="L84" s="29"/>
    </row>
    <row r="85" spans="2:65" s="1" customFormat="1" ht="6.95" customHeight="1">
      <c r="B85" s="29"/>
      <c r="I85" s="90"/>
      <c r="L85" s="29"/>
    </row>
    <row r="86" spans="2:65" s="1" customFormat="1" ht="12" customHeight="1">
      <c r="B86" s="29"/>
      <c r="C86" s="24" t="s">
        <v>20</v>
      </c>
      <c r="F86" s="22" t="str">
        <f>F14</f>
        <v>Bystřice pod Hostýnem</v>
      </c>
      <c r="I86" s="91" t="s">
        <v>22</v>
      </c>
      <c r="J86" s="46">
        <f>IF(J14="","",J14)</f>
        <v>0</v>
      </c>
      <c r="L86" s="29"/>
    </row>
    <row r="87" spans="2:65" s="1" customFormat="1" ht="6.95" customHeight="1">
      <c r="B87" s="29"/>
      <c r="I87" s="90"/>
      <c r="L87" s="29"/>
    </row>
    <row r="88" spans="2:65" s="1" customFormat="1" ht="15.2" customHeight="1">
      <c r="B88" s="29"/>
      <c r="C88" s="24" t="s">
        <v>23</v>
      </c>
      <c r="F88" s="22" t="str">
        <f>E17</f>
        <v>Město Bystřice pod Hostýnem, Masarykovo nám. 137</v>
      </c>
      <c r="I88" s="91" t="s">
        <v>30</v>
      </c>
      <c r="J88" s="27" t="str">
        <f>E23</f>
        <v>dnprojekce s.r.o.</v>
      </c>
      <c r="L88" s="29"/>
    </row>
    <row r="89" spans="2:65" s="1" customFormat="1" ht="15.2" customHeight="1">
      <c r="B89" s="29"/>
      <c r="C89" s="24" t="s">
        <v>28</v>
      </c>
      <c r="F89" s="22" t="str">
        <f>IF(E20="","",E20)</f>
        <v>Vyplň údaj</v>
      </c>
      <c r="I89" s="91" t="s">
        <v>34</v>
      </c>
      <c r="J89" s="27" t="str">
        <f>E26</f>
        <v xml:space="preserve"> </v>
      </c>
      <c r="L89" s="29"/>
    </row>
    <row r="90" spans="2:65" s="1" customFormat="1" ht="10.35" customHeight="1">
      <c r="B90" s="29"/>
      <c r="I90" s="90"/>
      <c r="L90" s="29"/>
    </row>
    <row r="91" spans="2:65" s="10" customFormat="1" ht="29.25" customHeight="1">
      <c r="B91" s="122"/>
      <c r="C91" s="123" t="s">
        <v>175</v>
      </c>
      <c r="D91" s="124" t="s">
        <v>57</v>
      </c>
      <c r="E91" s="124" t="s">
        <v>53</v>
      </c>
      <c r="F91" s="124" t="s">
        <v>54</v>
      </c>
      <c r="G91" s="124" t="s">
        <v>176</v>
      </c>
      <c r="H91" s="124" t="s">
        <v>177</v>
      </c>
      <c r="I91" s="125" t="s">
        <v>178</v>
      </c>
      <c r="J91" s="126" t="s">
        <v>143</v>
      </c>
      <c r="K91" s="127" t="s">
        <v>179</v>
      </c>
      <c r="L91" s="122"/>
      <c r="M91" s="53" t="s">
        <v>3</v>
      </c>
      <c r="N91" s="54" t="s">
        <v>42</v>
      </c>
      <c r="O91" s="54" t="s">
        <v>180</v>
      </c>
      <c r="P91" s="54" t="s">
        <v>181</v>
      </c>
      <c r="Q91" s="54" t="s">
        <v>182</v>
      </c>
      <c r="R91" s="54" t="s">
        <v>183</v>
      </c>
      <c r="S91" s="54" t="s">
        <v>184</v>
      </c>
      <c r="T91" s="55" t="s">
        <v>185</v>
      </c>
    </row>
    <row r="92" spans="2:65" s="1" customFormat="1" ht="22.9" customHeight="1">
      <c r="B92" s="29"/>
      <c r="C92" s="58" t="s">
        <v>186</v>
      </c>
      <c r="I92" s="90"/>
      <c r="J92" s="128">
        <f>BK92</f>
        <v>0</v>
      </c>
      <c r="L92" s="29"/>
      <c r="M92" s="56"/>
      <c r="N92" s="47"/>
      <c r="O92" s="47"/>
      <c r="P92" s="129">
        <f>P93+P111</f>
        <v>0</v>
      </c>
      <c r="Q92" s="47"/>
      <c r="R92" s="129">
        <f>R93+R111</f>
        <v>3.6918850000000001</v>
      </c>
      <c r="S92" s="47"/>
      <c r="T92" s="130">
        <f>T93+T111</f>
        <v>4.657</v>
      </c>
      <c r="AT92" s="14" t="s">
        <v>71</v>
      </c>
      <c r="AU92" s="14" t="s">
        <v>144</v>
      </c>
      <c r="BK92" s="131">
        <f>BK93+BK111</f>
        <v>0</v>
      </c>
    </row>
    <row r="93" spans="2:65" s="11" customFormat="1" ht="25.9" customHeight="1">
      <c r="B93" s="132"/>
      <c r="D93" s="133" t="s">
        <v>71</v>
      </c>
      <c r="E93" s="134" t="s">
        <v>187</v>
      </c>
      <c r="F93" s="134" t="s">
        <v>188</v>
      </c>
      <c r="I93" s="135"/>
      <c r="J93" s="136">
        <f>BK93</f>
        <v>0</v>
      </c>
      <c r="L93" s="132"/>
      <c r="M93" s="137"/>
      <c r="N93" s="138"/>
      <c r="O93" s="138"/>
      <c r="P93" s="139">
        <f>P94+P96+P103+P109</f>
        <v>0</v>
      </c>
      <c r="Q93" s="138"/>
      <c r="R93" s="139">
        <f>R94+R96+R103+R109</f>
        <v>3.3480000000000003</v>
      </c>
      <c r="S93" s="138"/>
      <c r="T93" s="140">
        <f>T94+T96+T103+T109</f>
        <v>4.657</v>
      </c>
      <c r="AR93" s="133" t="s">
        <v>79</v>
      </c>
      <c r="AT93" s="141" t="s">
        <v>71</v>
      </c>
      <c r="AU93" s="141" t="s">
        <v>72</v>
      </c>
      <c r="AY93" s="133" t="s">
        <v>189</v>
      </c>
      <c r="BK93" s="142">
        <f>BK94+BK96+BK103+BK109</f>
        <v>0</v>
      </c>
    </row>
    <row r="94" spans="2:65" s="11" customFormat="1" ht="22.9" customHeight="1">
      <c r="B94" s="132"/>
      <c r="D94" s="133" t="s">
        <v>71</v>
      </c>
      <c r="E94" s="143" t="s">
        <v>212</v>
      </c>
      <c r="F94" s="143" t="s">
        <v>1276</v>
      </c>
      <c r="I94" s="135"/>
      <c r="J94" s="144">
        <f>BK94</f>
        <v>0</v>
      </c>
      <c r="L94" s="132"/>
      <c r="M94" s="137"/>
      <c r="N94" s="138"/>
      <c r="O94" s="138"/>
      <c r="P94" s="139">
        <f>P95</f>
        <v>0</v>
      </c>
      <c r="Q94" s="138"/>
      <c r="R94" s="139">
        <f>R95</f>
        <v>3.3480000000000003</v>
      </c>
      <c r="S94" s="138"/>
      <c r="T94" s="140">
        <f>T95</f>
        <v>0</v>
      </c>
      <c r="AR94" s="133" t="s">
        <v>79</v>
      </c>
      <c r="AT94" s="141" t="s">
        <v>71</v>
      </c>
      <c r="AU94" s="141" t="s">
        <v>79</v>
      </c>
      <c r="AY94" s="133" t="s">
        <v>189</v>
      </c>
      <c r="BK94" s="142">
        <f>BK95</f>
        <v>0</v>
      </c>
    </row>
    <row r="95" spans="2:65" s="1" customFormat="1" ht="16.5" customHeight="1">
      <c r="B95" s="145"/>
      <c r="C95" s="146" t="s">
        <v>79</v>
      </c>
      <c r="D95" s="146" t="s">
        <v>191</v>
      </c>
      <c r="E95" s="147" t="s">
        <v>1277</v>
      </c>
      <c r="F95" s="148" t="s">
        <v>1278</v>
      </c>
      <c r="G95" s="149" t="s">
        <v>233</v>
      </c>
      <c r="H95" s="150">
        <v>83.7</v>
      </c>
      <c r="I95" s="151"/>
      <c r="J95" s="152">
        <f>ROUND(I95*H95,2)</f>
        <v>0</v>
      </c>
      <c r="K95" s="148" t="s">
        <v>195</v>
      </c>
      <c r="L95" s="29"/>
      <c r="M95" s="153" t="s">
        <v>3</v>
      </c>
      <c r="N95" s="154" t="s">
        <v>44</v>
      </c>
      <c r="O95" s="49"/>
      <c r="P95" s="155">
        <f>O95*H95</f>
        <v>0</v>
      </c>
      <c r="Q95" s="155">
        <v>0.04</v>
      </c>
      <c r="R95" s="155">
        <f>Q95*H95</f>
        <v>3.3480000000000003</v>
      </c>
      <c r="S95" s="155">
        <v>0</v>
      </c>
      <c r="T95" s="156">
        <f>S95*H95</f>
        <v>0</v>
      </c>
      <c r="AR95" s="157" t="s">
        <v>196</v>
      </c>
      <c r="AT95" s="157" t="s">
        <v>191</v>
      </c>
      <c r="AU95" s="157" t="s">
        <v>85</v>
      </c>
      <c r="AY95" s="14" t="s">
        <v>189</v>
      </c>
      <c r="BE95" s="158">
        <f>IF(N95="základní",J95,0)</f>
        <v>0</v>
      </c>
      <c r="BF95" s="158">
        <f>IF(N95="snížená",J95,0)</f>
        <v>0</v>
      </c>
      <c r="BG95" s="158">
        <f>IF(N95="zákl. přenesená",J95,0)</f>
        <v>0</v>
      </c>
      <c r="BH95" s="158">
        <f>IF(N95="sníž. přenesená",J95,0)</f>
        <v>0</v>
      </c>
      <c r="BI95" s="158">
        <f>IF(N95="nulová",J95,0)</f>
        <v>0</v>
      </c>
      <c r="BJ95" s="14" t="s">
        <v>85</v>
      </c>
      <c r="BK95" s="158">
        <f>ROUND(I95*H95,2)</f>
        <v>0</v>
      </c>
      <c r="BL95" s="14" t="s">
        <v>196</v>
      </c>
      <c r="BM95" s="157" t="s">
        <v>1279</v>
      </c>
    </row>
    <row r="96" spans="2:65" s="11" customFormat="1" ht="22.9" customHeight="1">
      <c r="B96" s="132"/>
      <c r="D96" s="133" t="s">
        <v>71</v>
      </c>
      <c r="E96" s="143" t="s">
        <v>225</v>
      </c>
      <c r="F96" s="143" t="s">
        <v>630</v>
      </c>
      <c r="I96" s="135"/>
      <c r="J96" s="144">
        <f>BK96</f>
        <v>0</v>
      </c>
      <c r="L96" s="132"/>
      <c r="M96" s="137"/>
      <c r="N96" s="138"/>
      <c r="O96" s="138"/>
      <c r="P96" s="139">
        <f>SUM(P97:P102)</f>
        <v>0</v>
      </c>
      <c r="Q96" s="138"/>
      <c r="R96" s="139">
        <f>SUM(R97:R102)</f>
        <v>0</v>
      </c>
      <c r="S96" s="138"/>
      <c r="T96" s="140">
        <f>SUM(T97:T102)</f>
        <v>4.657</v>
      </c>
      <c r="AR96" s="133" t="s">
        <v>79</v>
      </c>
      <c r="AT96" s="141" t="s">
        <v>71</v>
      </c>
      <c r="AU96" s="141" t="s">
        <v>79</v>
      </c>
      <c r="AY96" s="133" t="s">
        <v>189</v>
      </c>
      <c r="BK96" s="142">
        <f>SUM(BK97:BK102)</f>
        <v>0</v>
      </c>
    </row>
    <row r="97" spans="2:65" s="1" customFormat="1" ht="24" customHeight="1">
      <c r="B97" s="145"/>
      <c r="C97" s="146" t="s">
        <v>85</v>
      </c>
      <c r="D97" s="146" t="s">
        <v>191</v>
      </c>
      <c r="E97" s="147" t="s">
        <v>1280</v>
      </c>
      <c r="F97" s="148" t="s">
        <v>1281</v>
      </c>
      <c r="G97" s="149" t="s">
        <v>307</v>
      </c>
      <c r="H97" s="150">
        <v>48</v>
      </c>
      <c r="I97" s="151"/>
      <c r="J97" s="152">
        <f t="shared" ref="J97:J102" si="0">ROUND(I97*H97,2)</f>
        <v>0</v>
      </c>
      <c r="K97" s="148" t="s">
        <v>195</v>
      </c>
      <c r="L97" s="29"/>
      <c r="M97" s="153" t="s">
        <v>3</v>
      </c>
      <c r="N97" s="154" t="s">
        <v>44</v>
      </c>
      <c r="O97" s="49"/>
      <c r="P97" s="155">
        <f t="shared" ref="P97:P102" si="1">O97*H97</f>
        <v>0</v>
      </c>
      <c r="Q97" s="155">
        <v>0</v>
      </c>
      <c r="R97" s="155">
        <f t="shared" ref="R97:R102" si="2">Q97*H97</f>
        <v>0</v>
      </c>
      <c r="S97" s="155">
        <v>4.0000000000000001E-3</v>
      </c>
      <c r="T97" s="156">
        <f t="shared" ref="T97:T102" si="3">S97*H97</f>
        <v>0.192</v>
      </c>
      <c r="AR97" s="157" t="s">
        <v>196</v>
      </c>
      <c r="AT97" s="157" t="s">
        <v>191</v>
      </c>
      <c r="AU97" s="157" t="s">
        <v>85</v>
      </c>
      <c r="AY97" s="14" t="s">
        <v>189</v>
      </c>
      <c r="BE97" s="158">
        <f t="shared" ref="BE97:BE102" si="4">IF(N97="základní",J97,0)</f>
        <v>0</v>
      </c>
      <c r="BF97" s="158">
        <f t="shared" ref="BF97:BF102" si="5">IF(N97="snížená",J97,0)</f>
        <v>0</v>
      </c>
      <c r="BG97" s="158">
        <f t="shared" ref="BG97:BG102" si="6">IF(N97="zákl. přenesená",J97,0)</f>
        <v>0</v>
      </c>
      <c r="BH97" s="158">
        <f t="shared" ref="BH97:BH102" si="7">IF(N97="sníž. přenesená",J97,0)</f>
        <v>0</v>
      </c>
      <c r="BI97" s="158">
        <f t="shared" ref="BI97:BI102" si="8">IF(N97="nulová",J97,0)</f>
        <v>0</v>
      </c>
      <c r="BJ97" s="14" t="s">
        <v>85</v>
      </c>
      <c r="BK97" s="158">
        <f t="shared" ref="BK97:BK102" si="9">ROUND(I97*H97,2)</f>
        <v>0</v>
      </c>
      <c r="BL97" s="14" t="s">
        <v>196</v>
      </c>
      <c r="BM97" s="157" t="s">
        <v>1282</v>
      </c>
    </row>
    <row r="98" spans="2:65" s="1" customFormat="1" ht="24" customHeight="1">
      <c r="B98" s="145"/>
      <c r="C98" s="146" t="s">
        <v>201</v>
      </c>
      <c r="D98" s="146" t="s">
        <v>191</v>
      </c>
      <c r="E98" s="147" t="s">
        <v>1283</v>
      </c>
      <c r="F98" s="148" t="s">
        <v>1284</v>
      </c>
      <c r="G98" s="149" t="s">
        <v>307</v>
      </c>
      <c r="H98" s="150">
        <v>12</v>
      </c>
      <c r="I98" s="151"/>
      <c r="J98" s="152">
        <f t="shared" si="0"/>
        <v>0</v>
      </c>
      <c r="K98" s="148" t="s">
        <v>195</v>
      </c>
      <c r="L98" s="29"/>
      <c r="M98" s="153" t="s">
        <v>3</v>
      </c>
      <c r="N98" s="154" t="s">
        <v>44</v>
      </c>
      <c r="O98" s="49"/>
      <c r="P98" s="155">
        <f t="shared" si="1"/>
        <v>0</v>
      </c>
      <c r="Q98" s="155">
        <v>0</v>
      </c>
      <c r="R98" s="155">
        <f t="shared" si="2"/>
        <v>0</v>
      </c>
      <c r="S98" s="155">
        <v>8.0000000000000002E-3</v>
      </c>
      <c r="T98" s="156">
        <f t="shared" si="3"/>
        <v>9.6000000000000002E-2</v>
      </c>
      <c r="AR98" s="157" t="s">
        <v>196</v>
      </c>
      <c r="AT98" s="157" t="s">
        <v>191</v>
      </c>
      <c r="AU98" s="157" t="s">
        <v>85</v>
      </c>
      <c r="AY98" s="14" t="s">
        <v>189</v>
      </c>
      <c r="BE98" s="158">
        <f t="shared" si="4"/>
        <v>0</v>
      </c>
      <c r="BF98" s="158">
        <f t="shared" si="5"/>
        <v>0</v>
      </c>
      <c r="BG98" s="158">
        <f t="shared" si="6"/>
        <v>0</v>
      </c>
      <c r="BH98" s="158">
        <f t="shared" si="7"/>
        <v>0</v>
      </c>
      <c r="BI98" s="158">
        <f t="shared" si="8"/>
        <v>0</v>
      </c>
      <c r="BJ98" s="14" t="s">
        <v>85</v>
      </c>
      <c r="BK98" s="158">
        <f t="shared" si="9"/>
        <v>0</v>
      </c>
      <c r="BL98" s="14" t="s">
        <v>196</v>
      </c>
      <c r="BM98" s="157" t="s">
        <v>1285</v>
      </c>
    </row>
    <row r="99" spans="2:65" s="1" customFormat="1" ht="24" customHeight="1">
      <c r="B99" s="145"/>
      <c r="C99" s="146" t="s">
        <v>196</v>
      </c>
      <c r="D99" s="146" t="s">
        <v>191</v>
      </c>
      <c r="E99" s="147" t="s">
        <v>1286</v>
      </c>
      <c r="F99" s="148" t="s">
        <v>1287</v>
      </c>
      <c r="G99" s="149" t="s">
        <v>307</v>
      </c>
      <c r="H99" s="150">
        <v>1</v>
      </c>
      <c r="I99" s="151"/>
      <c r="J99" s="152">
        <f t="shared" si="0"/>
        <v>0</v>
      </c>
      <c r="K99" s="148" t="s">
        <v>195</v>
      </c>
      <c r="L99" s="29"/>
      <c r="M99" s="153" t="s">
        <v>3</v>
      </c>
      <c r="N99" s="154" t="s">
        <v>44</v>
      </c>
      <c r="O99" s="49"/>
      <c r="P99" s="155">
        <f t="shared" si="1"/>
        <v>0</v>
      </c>
      <c r="Q99" s="155">
        <v>0</v>
      </c>
      <c r="R99" s="155">
        <f t="shared" si="2"/>
        <v>0</v>
      </c>
      <c r="S99" s="155">
        <v>1.2E-2</v>
      </c>
      <c r="T99" s="156">
        <f t="shared" si="3"/>
        <v>1.2E-2</v>
      </c>
      <c r="AR99" s="157" t="s">
        <v>196</v>
      </c>
      <c r="AT99" s="157" t="s">
        <v>191</v>
      </c>
      <c r="AU99" s="157" t="s">
        <v>85</v>
      </c>
      <c r="AY99" s="14" t="s">
        <v>189</v>
      </c>
      <c r="BE99" s="158">
        <f t="shared" si="4"/>
        <v>0</v>
      </c>
      <c r="BF99" s="158">
        <f t="shared" si="5"/>
        <v>0</v>
      </c>
      <c r="BG99" s="158">
        <f t="shared" si="6"/>
        <v>0</v>
      </c>
      <c r="BH99" s="158">
        <f t="shared" si="7"/>
        <v>0</v>
      </c>
      <c r="BI99" s="158">
        <f t="shared" si="8"/>
        <v>0</v>
      </c>
      <c r="BJ99" s="14" t="s">
        <v>85</v>
      </c>
      <c r="BK99" s="158">
        <f t="shared" si="9"/>
        <v>0</v>
      </c>
      <c r="BL99" s="14" t="s">
        <v>196</v>
      </c>
      <c r="BM99" s="157" t="s">
        <v>1288</v>
      </c>
    </row>
    <row r="100" spans="2:65" s="1" customFormat="1" ht="24" customHeight="1">
      <c r="B100" s="145"/>
      <c r="C100" s="146" t="s">
        <v>208</v>
      </c>
      <c r="D100" s="146" t="s">
        <v>191</v>
      </c>
      <c r="E100" s="147" t="s">
        <v>1289</v>
      </c>
      <c r="F100" s="148" t="s">
        <v>1290</v>
      </c>
      <c r="G100" s="149" t="s">
        <v>307</v>
      </c>
      <c r="H100" s="150">
        <v>13</v>
      </c>
      <c r="I100" s="151"/>
      <c r="J100" s="152">
        <f t="shared" si="0"/>
        <v>0</v>
      </c>
      <c r="K100" s="148" t="s">
        <v>195</v>
      </c>
      <c r="L100" s="29"/>
      <c r="M100" s="153" t="s">
        <v>3</v>
      </c>
      <c r="N100" s="154" t="s">
        <v>44</v>
      </c>
      <c r="O100" s="49"/>
      <c r="P100" s="155">
        <f t="shared" si="1"/>
        <v>0</v>
      </c>
      <c r="Q100" s="155">
        <v>0</v>
      </c>
      <c r="R100" s="155">
        <f t="shared" si="2"/>
        <v>0</v>
      </c>
      <c r="S100" s="155">
        <v>4.9000000000000002E-2</v>
      </c>
      <c r="T100" s="156">
        <f t="shared" si="3"/>
        <v>0.63700000000000001</v>
      </c>
      <c r="AR100" s="157" t="s">
        <v>196</v>
      </c>
      <c r="AT100" s="157" t="s">
        <v>191</v>
      </c>
      <c r="AU100" s="157" t="s">
        <v>85</v>
      </c>
      <c r="AY100" s="14" t="s">
        <v>189</v>
      </c>
      <c r="BE100" s="158">
        <f t="shared" si="4"/>
        <v>0</v>
      </c>
      <c r="BF100" s="158">
        <f t="shared" si="5"/>
        <v>0</v>
      </c>
      <c r="BG100" s="158">
        <f t="shared" si="6"/>
        <v>0</v>
      </c>
      <c r="BH100" s="158">
        <f t="shared" si="7"/>
        <v>0</v>
      </c>
      <c r="BI100" s="158">
        <f t="shared" si="8"/>
        <v>0</v>
      </c>
      <c r="BJ100" s="14" t="s">
        <v>85</v>
      </c>
      <c r="BK100" s="158">
        <f t="shared" si="9"/>
        <v>0</v>
      </c>
      <c r="BL100" s="14" t="s">
        <v>196</v>
      </c>
      <c r="BM100" s="157" t="s">
        <v>1291</v>
      </c>
    </row>
    <row r="101" spans="2:65" s="1" customFormat="1" ht="24" customHeight="1">
      <c r="B101" s="145"/>
      <c r="C101" s="146" t="s">
        <v>212</v>
      </c>
      <c r="D101" s="146" t="s">
        <v>191</v>
      </c>
      <c r="E101" s="147" t="s">
        <v>1292</v>
      </c>
      <c r="F101" s="148" t="s">
        <v>1293</v>
      </c>
      <c r="G101" s="149" t="s">
        <v>307</v>
      </c>
      <c r="H101" s="150">
        <v>274</v>
      </c>
      <c r="I101" s="151"/>
      <c r="J101" s="152">
        <f t="shared" si="0"/>
        <v>0</v>
      </c>
      <c r="K101" s="148" t="s">
        <v>195</v>
      </c>
      <c r="L101" s="29"/>
      <c r="M101" s="153" t="s">
        <v>3</v>
      </c>
      <c r="N101" s="154" t="s">
        <v>44</v>
      </c>
      <c r="O101" s="49"/>
      <c r="P101" s="155">
        <f t="shared" si="1"/>
        <v>0</v>
      </c>
      <c r="Q101" s="155">
        <v>0</v>
      </c>
      <c r="R101" s="155">
        <f t="shared" si="2"/>
        <v>0</v>
      </c>
      <c r="S101" s="155">
        <v>0</v>
      </c>
      <c r="T101" s="156">
        <f t="shared" si="3"/>
        <v>0</v>
      </c>
      <c r="AR101" s="157" t="s">
        <v>196</v>
      </c>
      <c r="AT101" s="157" t="s">
        <v>191</v>
      </c>
      <c r="AU101" s="157" t="s">
        <v>85</v>
      </c>
      <c r="AY101" s="14" t="s">
        <v>189</v>
      </c>
      <c r="BE101" s="158">
        <f t="shared" si="4"/>
        <v>0</v>
      </c>
      <c r="BF101" s="158">
        <f t="shared" si="5"/>
        <v>0</v>
      </c>
      <c r="BG101" s="158">
        <f t="shared" si="6"/>
        <v>0</v>
      </c>
      <c r="BH101" s="158">
        <f t="shared" si="7"/>
        <v>0</v>
      </c>
      <c r="BI101" s="158">
        <f t="shared" si="8"/>
        <v>0</v>
      </c>
      <c r="BJ101" s="14" t="s">
        <v>85</v>
      </c>
      <c r="BK101" s="158">
        <f t="shared" si="9"/>
        <v>0</v>
      </c>
      <c r="BL101" s="14" t="s">
        <v>196</v>
      </c>
      <c r="BM101" s="157" t="s">
        <v>1294</v>
      </c>
    </row>
    <row r="102" spans="2:65" s="1" customFormat="1" ht="16.5" customHeight="1">
      <c r="B102" s="145"/>
      <c r="C102" s="146" t="s">
        <v>216</v>
      </c>
      <c r="D102" s="146" t="s">
        <v>191</v>
      </c>
      <c r="E102" s="147" t="s">
        <v>1295</v>
      </c>
      <c r="F102" s="148" t="s">
        <v>1296</v>
      </c>
      <c r="G102" s="149" t="s">
        <v>258</v>
      </c>
      <c r="H102" s="150">
        <v>1860</v>
      </c>
      <c r="I102" s="151"/>
      <c r="J102" s="152">
        <f t="shared" si="0"/>
        <v>0</v>
      </c>
      <c r="K102" s="148" t="s">
        <v>195</v>
      </c>
      <c r="L102" s="29"/>
      <c r="M102" s="153" t="s">
        <v>3</v>
      </c>
      <c r="N102" s="154" t="s">
        <v>44</v>
      </c>
      <c r="O102" s="49"/>
      <c r="P102" s="155">
        <f t="shared" si="1"/>
        <v>0</v>
      </c>
      <c r="Q102" s="155">
        <v>0</v>
      </c>
      <c r="R102" s="155">
        <f t="shared" si="2"/>
        <v>0</v>
      </c>
      <c r="S102" s="155">
        <v>2E-3</v>
      </c>
      <c r="T102" s="156">
        <f t="shared" si="3"/>
        <v>3.72</v>
      </c>
      <c r="AR102" s="157" t="s">
        <v>196</v>
      </c>
      <c r="AT102" s="157" t="s">
        <v>191</v>
      </c>
      <c r="AU102" s="157" t="s">
        <v>85</v>
      </c>
      <c r="AY102" s="14" t="s">
        <v>189</v>
      </c>
      <c r="BE102" s="158">
        <f t="shared" si="4"/>
        <v>0</v>
      </c>
      <c r="BF102" s="158">
        <f t="shared" si="5"/>
        <v>0</v>
      </c>
      <c r="BG102" s="158">
        <f t="shared" si="6"/>
        <v>0</v>
      </c>
      <c r="BH102" s="158">
        <f t="shared" si="7"/>
        <v>0</v>
      </c>
      <c r="BI102" s="158">
        <f t="shared" si="8"/>
        <v>0</v>
      </c>
      <c r="BJ102" s="14" t="s">
        <v>85</v>
      </c>
      <c r="BK102" s="158">
        <f t="shared" si="9"/>
        <v>0</v>
      </c>
      <c r="BL102" s="14" t="s">
        <v>196</v>
      </c>
      <c r="BM102" s="157" t="s">
        <v>1297</v>
      </c>
    </row>
    <row r="103" spans="2:65" s="11" customFormat="1" ht="22.9" customHeight="1">
      <c r="B103" s="132"/>
      <c r="D103" s="133" t="s">
        <v>71</v>
      </c>
      <c r="E103" s="143" t="s">
        <v>1298</v>
      </c>
      <c r="F103" s="143" t="s">
        <v>1299</v>
      </c>
      <c r="I103" s="135"/>
      <c r="J103" s="144">
        <f>BK103</f>
        <v>0</v>
      </c>
      <c r="L103" s="132"/>
      <c r="M103" s="137"/>
      <c r="N103" s="138"/>
      <c r="O103" s="138"/>
      <c r="P103" s="139">
        <f>SUM(P104:P108)</f>
        <v>0</v>
      </c>
      <c r="Q103" s="138"/>
      <c r="R103" s="139">
        <f>SUM(R104:R108)</f>
        <v>0</v>
      </c>
      <c r="S103" s="138"/>
      <c r="T103" s="140">
        <f>SUM(T104:T108)</f>
        <v>0</v>
      </c>
      <c r="AR103" s="133" t="s">
        <v>79</v>
      </c>
      <c r="AT103" s="141" t="s">
        <v>71</v>
      </c>
      <c r="AU103" s="141" t="s">
        <v>79</v>
      </c>
      <c r="AY103" s="133" t="s">
        <v>189</v>
      </c>
      <c r="BK103" s="142">
        <f>SUM(BK104:BK108)</f>
        <v>0</v>
      </c>
    </row>
    <row r="104" spans="2:65" s="1" customFormat="1" ht="16.5" customHeight="1">
      <c r="B104" s="145"/>
      <c r="C104" s="146" t="s">
        <v>220</v>
      </c>
      <c r="D104" s="146" t="s">
        <v>191</v>
      </c>
      <c r="E104" s="147" t="s">
        <v>1300</v>
      </c>
      <c r="F104" s="148" t="s">
        <v>1301</v>
      </c>
      <c r="G104" s="149" t="s">
        <v>223</v>
      </c>
      <c r="H104" s="150">
        <v>4.657</v>
      </c>
      <c r="I104" s="151"/>
      <c r="J104" s="152">
        <f>ROUND(I104*H104,2)</f>
        <v>0</v>
      </c>
      <c r="K104" s="148" t="s">
        <v>195</v>
      </c>
      <c r="L104" s="29"/>
      <c r="M104" s="153" t="s">
        <v>3</v>
      </c>
      <c r="N104" s="154" t="s">
        <v>44</v>
      </c>
      <c r="O104" s="49"/>
      <c r="P104" s="155">
        <f>O104*H104</f>
        <v>0</v>
      </c>
      <c r="Q104" s="155">
        <v>0</v>
      </c>
      <c r="R104" s="155">
        <f>Q104*H104</f>
        <v>0</v>
      </c>
      <c r="S104" s="155">
        <v>0</v>
      </c>
      <c r="T104" s="156">
        <f>S104*H104</f>
        <v>0</v>
      </c>
      <c r="AR104" s="157" t="s">
        <v>196</v>
      </c>
      <c r="AT104" s="157" t="s">
        <v>191</v>
      </c>
      <c r="AU104" s="157" t="s">
        <v>85</v>
      </c>
      <c r="AY104" s="14" t="s">
        <v>189</v>
      </c>
      <c r="BE104" s="158">
        <f>IF(N104="základní",J104,0)</f>
        <v>0</v>
      </c>
      <c r="BF104" s="158">
        <f>IF(N104="snížená",J104,0)</f>
        <v>0</v>
      </c>
      <c r="BG104" s="158">
        <f>IF(N104="zákl. přenesená",J104,0)</f>
        <v>0</v>
      </c>
      <c r="BH104" s="158">
        <f>IF(N104="sníž. přenesená",J104,0)</f>
        <v>0</v>
      </c>
      <c r="BI104" s="158">
        <f>IF(N104="nulová",J104,0)</f>
        <v>0</v>
      </c>
      <c r="BJ104" s="14" t="s">
        <v>85</v>
      </c>
      <c r="BK104" s="158">
        <f>ROUND(I104*H104,2)</f>
        <v>0</v>
      </c>
      <c r="BL104" s="14" t="s">
        <v>196</v>
      </c>
      <c r="BM104" s="157" t="s">
        <v>1302</v>
      </c>
    </row>
    <row r="105" spans="2:65" s="1" customFormat="1" ht="24" customHeight="1">
      <c r="B105" s="145"/>
      <c r="C105" s="146" t="s">
        <v>225</v>
      </c>
      <c r="D105" s="146" t="s">
        <v>191</v>
      </c>
      <c r="E105" s="147" t="s">
        <v>1303</v>
      </c>
      <c r="F105" s="148" t="s">
        <v>1304</v>
      </c>
      <c r="G105" s="149" t="s">
        <v>223</v>
      </c>
      <c r="H105" s="150">
        <v>4.657</v>
      </c>
      <c r="I105" s="151"/>
      <c r="J105" s="152">
        <f>ROUND(I105*H105,2)</f>
        <v>0</v>
      </c>
      <c r="K105" s="148" t="s">
        <v>195</v>
      </c>
      <c r="L105" s="29"/>
      <c r="M105" s="153" t="s">
        <v>3</v>
      </c>
      <c r="N105" s="154" t="s">
        <v>44</v>
      </c>
      <c r="O105" s="49"/>
      <c r="P105" s="155">
        <f>O105*H105</f>
        <v>0</v>
      </c>
      <c r="Q105" s="155">
        <v>0</v>
      </c>
      <c r="R105" s="155">
        <f>Q105*H105</f>
        <v>0</v>
      </c>
      <c r="S105" s="155">
        <v>0</v>
      </c>
      <c r="T105" s="156">
        <f>S105*H105</f>
        <v>0</v>
      </c>
      <c r="AR105" s="157" t="s">
        <v>196</v>
      </c>
      <c r="AT105" s="157" t="s">
        <v>191</v>
      </c>
      <c r="AU105" s="157" t="s">
        <v>85</v>
      </c>
      <c r="AY105" s="14" t="s">
        <v>189</v>
      </c>
      <c r="BE105" s="158">
        <f>IF(N105="základní",J105,0)</f>
        <v>0</v>
      </c>
      <c r="BF105" s="158">
        <f>IF(N105="snížená",J105,0)</f>
        <v>0</v>
      </c>
      <c r="BG105" s="158">
        <f>IF(N105="zákl. přenesená",J105,0)</f>
        <v>0</v>
      </c>
      <c r="BH105" s="158">
        <f>IF(N105="sníž. přenesená",J105,0)</f>
        <v>0</v>
      </c>
      <c r="BI105" s="158">
        <f>IF(N105="nulová",J105,0)</f>
        <v>0</v>
      </c>
      <c r="BJ105" s="14" t="s">
        <v>85</v>
      </c>
      <c r="BK105" s="158">
        <f>ROUND(I105*H105,2)</f>
        <v>0</v>
      </c>
      <c r="BL105" s="14" t="s">
        <v>196</v>
      </c>
      <c r="BM105" s="157" t="s">
        <v>1305</v>
      </c>
    </row>
    <row r="106" spans="2:65" s="1" customFormat="1" ht="16.5" customHeight="1">
      <c r="B106" s="145"/>
      <c r="C106" s="146" t="s">
        <v>230</v>
      </c>
      <c r="D106" s="146" t="s">
        <v>191</v>
      </c>
      <c r="E106" s="147" t="s">
        <v>1306</v>
      </c>
      <c r="F106" s="148" t="s">
        <v>1307</v>
      </c>
      <c r="G106" s="149" t="s">
        <v>223</v>
      </c>
      <c r="H106" s="150">
        <v>4.657</v>
      </c>
      <c r="I106" s="151"/>
      <c r="J106" s="152">
        <f>ROUND(I106*H106,2)</f>
        <v>0</v>
      </c>
      <c r="K106" s="148" t="s">
        <v>195</v>
      </c>
      <c r="L106" s="29"/>
      <c r="M106" s="153" t="s">
        <v>3</v>
      </c>
      <c r="N106" s="154" t="s">
        <v>44</v>
      </c>
      <c r="O106" s="49"/>
      <c r="P106" s="155">
        <f>O106*H106</f>
        <v>0</v>
      </c>
      <c r="Q106" s="155">
        <v>0</v>
      </c>
      <c r="R106" s="155">
        <f>Q106*H106</f>
        <v>0</v>
      </c>
      <c r="S106" s="155">
        <v>0</v>
      </c>
      <c r="T106" s="156">
        <f>S106*H106</f>
        <v>0</v>
      </c>
      <c r="AR106" s="157" t="s">
        <v>196</v>
      </c>
      <c r="AT106" s="157" t="s">
        <v>191</v>
      </c>
      <c r="AU106" s="157" t="s">
        <v>85</v>
      </c>
      <c r="AY106" s="14" t="s">
        <v>189</v>
      </c>
      <c r="BE106" s="158">
        <f>IF(N106="základní",J106,0)</f>
        <v>0</v>
      </c>
      <c r="BF106" s="158">
        <f>IF(N106="snížená",J106,0)</f>
        <v>0</v>
      </c>
      <c r="BG106" s="158">
        <f>IF(N106="zákl. přenesená",J106,0)</f>
        <v>0</v>
      </c>
      <c r="BH106" s="158">
        <f>IF(N106="sníž. přenesená",J106,0)</f>
        <v>0</v>
      </c>
      <c r="BI106" s="158">
        <f>IF(N106="nulová",J106,0)</f>
        <v>0</v>
      </c>
      <c r="BJ106" s="14" t="s">
        <v>85</v>
      </c>
      <c r="BK106" s="158">
        <f>ROUND(I106*H106,2)</f>
        <v>0</v>
      </c>
      <c r="BL106" s="14" t="s">
        <v>196</v>
      </c>
      <c r="BM106" s="157" t="s">
        <v>1308</v>
      </c>
    </row>
    <row r="107" spans="2:65" s="1" customFormat="1" ht="24" customHeight="1">
      <c r="B107" s="145"/>
      <c r="C107" s="146" t="s">
        <v>235</v>
      </c>
      <c r="D107" s="146" t="s">
        <v>191</v>
      </c>
      <c r="E107" s="147" t="s">
        <v>1309</v>
      </c>
      <c r="F107" s="148" t="s">
        <v>1310</v>
      </c>
      <c r="G107" s="149" t="s">
        <v>223</v>
      </c>
      <c r="H107" s="150">
        <v>13.971</v>
      </c>
      <c r="I107" s="151"/>
      <c r="J107" s="152">
        <f>ROUND(I107*H107,2)</f>
        <v>0</v>
      </c>
      <c r="K107" s="148" t="s">
        <v>195</v>
      </c>
      <c r="L107" s="29"/>
      <c r="M107" s="153" t="s">
        <v>3</v>
      </c>
      <c r="N107" s="154" t="s">
        <v>44</v>
      </c>
      <c r="O107" s="49"/>
      <c r="P107" s="155">
        <f>O107*H107</f>
        <v>0</v>
      </c>
      <c r="Q107" s="155">
        <v>0</v>
      </c>
      <c r="R107" s="155">
        <f>Q107*H107</f>
        <v>0</v>
      </c>
      <c r="S107" s="155">
        <v>0</v>
      </c>
      <c r="T107" s="156">
        <f>S107*H107</f>
        <v>0</v>
      </c>
      <c r="AR107" s="157" t="s">
        <v>196</v>
      </c>
      <c r="AT107" s="157" t="s">
        <v>191</v>
      </c>
      <c r="AU107" s="157" t="s">
        <v>85</v>
      </c>
      <c r="AY107" s="14" t="s">
        <v>189</v>
      </c>
      <c r="BE107" s="158">
        <f>IF(N107="základní",J107,0)</f>
        <v>0</v>
      </c>
      <c r="BF107" s="158">
        <f>IF(N107="snížená",J107,0)</f>
        <v>0</v>
      </c>
      <c r="BG107" s="158">
        <f>IF(N107="zákl. přenesená",J107,0)</f>
        <v>0</v>
      </c>
      <c r="BH107" s="158">
        <f>IF(N107="sníž. přenesená",J107,0)</f>
        <v>0</v>
      </c>
      <c r="BI107" s="158">
        <f>IF(N107="nulová",J107,0)</f>
        <v>0</v>
      </c>
      <c r="BJ107" s="14" t="s">
        <v>85</v>
      </c>
      <c r="BK107" s="158">
        <f>ROUND(I107*H107,2)</f>
        <v>0</v>
      </c>
      <c r="BL107" s="14" t="s">
        <v>196</v>
      </c>
      <c r="BM107" s="157" t="s">
        <v>1311</v>
      </c>
    </row>
    <row r="108" spans="2:65" s="1" customFormat="1" ht="24" customHeight="1">
      <c r="B108" s="145"/>
      <c r="C108" s="146" t="s">
        <v>1312</v>
      </c>
      <c r="D108" s="146" t="s">
        <v>191</v>
      </c>
      <c r="E108" s="147" t="s">
        <v>1313</v>
      </c>
      <c r="F108" s="148" t="s">
        <v>1314</v>
      </c>
      <c r="G108" s="149" t="s">
        <v>223</v>
      </c>
      <c r="H108" s="150">
        <v>4.657</v>
      </c>
      <c r="I108" s="151"/>
      <c r="J108" s="152">
        <f>ROUND(I108*H108,2)</f>
        <v>0</v>
      </c>
      <c r="K108" s="148" t="s">
        <v>195</v>
      </c>
      <c r="L108" s="29"/>
      <c r="M108" s="153" t="s">
        <v>3</v>
      </c>
      <c r="N108" s="154" t="s">
        <v>44</v>
      </c>
      <c r="O108" s="49"/>
      <c r="P108" s="155">
        <f>O108*H108</f>
        <v>0</v>
      </c>
      <c r="Q108" s="155">
        <v>0</v>
      </c>
      <c r="R108" s="155">
        <f>Q108*H108</f>
        <v>0</v>
      </c>
      <c r="S108" s="155">
        <v>0</v>
      </c>
      <c r="T108" s="156">
        <f>S108*H108</f>
        <v>0</v>
      </c>
      <c r="AR108" s="157" t="s">
        <v>196</v>
      </c>
      <c r="AT108" s="157" t="s">
        <v>191</v>
      </c>
      <c r="AU108" s="157" t="s">
        <v>85</v>
      </c>
      <c r="AY108" s="14" t="s">
        <v>189</v>
      </c>
      <c r="BE108" s="158">
        <f>IF(N108="základní",J108,0)</f>
        <v>0</v>
      </c>
      <c r="BF108" s="158">
        <f>IF(N108="snížená",J108,0)</f>
        <v>0</v>
      </c>
      <c r="BG108" s="158">
        <f>IF(N108="zákl. přenesená",J108,0)</f>
        <v>0</v>
      </c>
      <c r="BH108" s="158">
        <f>IF(N108="sníž. přenesená",J108,0)</f>
        <v>0</v>
      </c>
      <c r="BI108" s="158">
        <f>IF(N108="nulová",J108,0)</f>
        <v>0</v>
      </c>
      <c r="BJ108" s="14" t="s">
        <v>85</v>
      </c>
      <c r="BK108" s="158">
        <f>ROUND(I108*H108,2)</f>
        <v>0</v>
      </c>
      <c r="BL108" s="14" t="s">
        <v>196</v>
      </c>
      <c r="BM108" s="157" t="s">
        <v>1315</v>
      </c>
    </row>
    <row r="109" spans="2:65" s="11" customFormat="1" ht="22.9" customHeight="1">
      <c r="B109" s="132"/>
      <c r="D109" s="133" t="s">
        <v>71</v>
      </c>
      <c r="E109" s="143" t="s">
        <v>668</v>
      </c>
      <c r="F109" s="143" t="s">
        <v>669</v>
      </c>
      <c r="I109" s="135"/>
      <c r="J109" s="144">
        <f>BK109</f>
        <v>0</v>
      </c>
      <c r="L109" s="132"/>
      <c r="M109" s="137"/>
      <c r="N109" s="138"/>
      <c r="O109" s="138"/>
      <c r="P109" s="139">
        <f>P110</f>
        <v>0</v>
      </c>
      <c r="Q109" s="138"/>
      <c r="R109" s="139">
        <f>R110</f>
        <v>0</v>
      </c>
      <c r="S109" s="138"/>
      <c r="T109" s="140">
        <f>T110</f>
        <v>0</v>
      </c>
      <c r="AR109" s="133" t="s">
        <v>79</v>
      </c>
      <c r="AT109" s="141" t="s">
        <v>71</v>
      </c>
      <c r="AU109" s="141" t="s">
        <v>79</v>
      </c>
      <c r="AY109" s="133" t="s">
        <v>189</v>
      </c>
      <c r="BK109" s="142">
        <f>BK110</f>
        <v>0</v>
      </c>
    </row>
    <row r="110" spans="2:65" s="1" customFormat="1" ht="24" customHeight="1">
      <c r="B110" s="145"/>
      <c r="C110" s="146" t="s">
        <v>243</v>
      </c>
      <c r="D110" s="146" t="s">
        <v>191</v>
      </c>
      <c r="E110" s="147" t="s">
        <v>1316</v>
      </c>
      <c r="F110" s="148" t="s">
        <v>1317</v>
      </c>
      <c r="G110" s="149" t="s">
        <v>223</v>
      </c>
      <c r="H110" s="150">
        <v>3.3479999999999999</v>
      </c>
      <c r="I110" s="151"/>
      <c r="J110" s="152">
        <f>ROUND(I110*H110,2)</f>
        <v>0</v>
      </c>
      <c r="K110" s="148" t="s">
        <v>195</v>
      </c>
      <c r="L110" s="29"/>
      <c r="M110" s="153" t="s">
        <v>3</v>
      </c>
      <c r="N110" s="154" t="s">
        <v>44</v>
      </c>
      <c r="O110" s="49"/>
      <c r="P110" s="155">
        <f>O110*H110</f>
        <v>0</v>
      </c>
      <c r="Q110" s="155">
        <v>0</v>
      </c>
      <c r="R110" s="155">
        <f>Q110*H110</f>
        <v>0</v>
      </c>
      <c r="S110" s="155">
        <v>0</v>
      </c>
      <c r="T110" s="156">
        <f>S110*H110</f>
        <v>0</v>
      </c>
      <c r="AR110" s="157" t="s">
        <v>196</v>
      </c>
      <c r="AT110" s="157" t="s">
        <v>191</v>
      </c>
      <c r="AU110" s="157" t="s">
        <v>85</v>
      </c>
      <c r="AY110" s="14" t="s">
        <v>189</v>
      </c>
      <c r="BE110" s="158">
        <f>IF(N110="základní",J110,0)</f>
        <v>0</v>
      </c>
      <c r="BF110" s="158">
        <f>IF(N110="snížená",J110,0)</f>
        <v>0</v>
      </c>
      <c r="BG110" s="158">
        <f>IF(N110="zákl. přenesená",J110,0)</f>
        <v>0</v>
      </c>
      <c r="BH110" s="158">
        <f>IF(N110="sníž. přenesená",J110,0)</f>
        <v>0</v>
      </c>
      <c r="BI110" s="158">
        <f>IF(N110="nulová",J110,0)</f>
        <v>0</v>
      </c>
      <c r="BJ110" s="14" t="s">
        <v>85</v>
      </c>
      <c r="BK110" s="158">
        <f>ROUND(I110*H110,2)</f>
        <v>0</v>
      </c>
      <c r="BL110" s="14" t="s">
        <v>196</v>
      </c>
      <c r="BM110" s="157" t="s">
        <v>1318</v>
      </c>
    </row>
    <row r="111" spans="2:65" s="11" customFormat="1" ht="25.9" customHeight="1">
      <c r="B111" s="132"/>
      <c r="D111" s="133" t="s">
        <v>71</v>
      </c>
      <c r="E111" s="134" t="s">
        <v>674</v>
      </c>
      <c r="F111" s="134" t="s">
        <v>675</v>
      </c>
      <c r="I111" s="135"/>
      <c r="J111" s="136">
        <f>BK111</f>
        <v>0</v>
      </c>
      <c r="L111" s="132"/>
      <c r="M111" s="137"/>
      <c r="N111" s="138"/>
      <c r="O111" s="138"/>
      <c r="P111" s="139">
        <f>P112</f>
        <v>0</v>
      </c>
      <c r="Q111" s="138"/>
      <c r="R111" s="139">
        <f>R112</f>
        <v>0.343885</v>
      </c>
      <c r="S111" s="138"/>
      <c r="T111" s="140">
        <f>T112</f>
        <v>0</v>
      </c>
      <c r="AR111" s="133" t="s">
        <v>85</v>
      </c>
      <c r="AT111" s="141" t="s">
        <v>71</v>
      </c>
      <c r="AU111" s="141" t="s">
        <v>72</v>
      </c>
      <c r="AY111" s="133" t="s">
        <v>189</v>
      </c>
      <c r="BK111" s="142">
        <f>BK112</f>
        <v>0</v>
      </c>
    </row>
    <row r="112" spans="2:65" s="11" customFormat="1" ht="22.9" customHeight="1">
      <c r="B112" s="132"/>
      <c r="D112" s="133" t="s">
        <v>71</v>
      </c>
      <c r="E112" s="143" t="s">
        <v>1319</v>
      </c>
      <c r="F112" s="143" t="s">
        <v>1320</v>
      </c>
      <c r="I112" s="135"/>
      <c r="J112" s="144">
        <f>BK112</f>
        <v>0</v>
      </c>
      <c r="L112" s="132"/>
      <c r="M112" s="137"/>
      <c r="N112" s="138"/>
      <c r="O112" s="138"/>
      <c r="P112" s="139">
        <f>SUM(P113:P162)</f>
        <v>0</v>
      </c>
      <c r="Q112" s="138"/>
      <c r="R112" s="139">
        <f>SUM(R113:R162)</f>
        <v>0.343885</v>
      </c>
      <c r="S112" s="138"/>
      <c r="T112" s="140">
        <f>SUM(T113:T162)</f>
        <v>0</v>
      </c>
      <c r="AR112" s="133" t="s">
        <v>85</v>
      </c>
      <c r="AT112" s="141" t="s">
        <v>71</v>
      </c>
      <c r="AU112" s="141" t="s">
        <v>79</v>
      </c>
      <c r="AY112" s="133" t="s">
        <v>189</v>
      </c>
      <c r="BK112" s="142">
        <f>SUM(BK113:BK162)</f>
        <v>0</v>
      </c>
    </row>
    <row r="113" spans="2:65" s="1" customFormat="1" ht="24" customHeight="1">
      <c r="B113" s="145"/>
      <c r="C113" s="146" t="s">
        <v>247</v>
      </c>
      <c r="D113" s="146" t="s">
        <v>191</v>
      </c>
      <c r="E113" s="147" t="s">
        <v>1321</v>
      </c>
      <c r="F113" s="148" t="s">
        <v>1322</v>
      </c>
      <c r="G113" s="149" t="s">
        <v>258</v>
      </c>
      <c r="H113" s="150">
        <v>100</v>
      </c>
      <c r="I113" s="151"/>
      <c r="J113" s="152">
        <f t="shared" ref="J113:J144" si="10">ROUND(I113*H113,2)</f>
        <v>0</v>
      </c>
      <c r="K113" s="148" t="s">
        <v>195</v>
      </c>
      <c r="L113" s="29"/>
      <c r="M113" s="153" t="s">
        <v>3</v>
      </c>
      <c r="N113" s="154" t="s">
        <v>44</v>
      </c>
      <c r="O113" s="49"/>
      <c r="P113" s="155">
        <f t="shared" ref="P113:P144" si="11">O113*H113</f>
        <v>0</v>
      </c>
      <c r="Q113" s="155">
        <v>0</v>
      </c>
      <c r="R113" s="155">
        <f t="shared" ref="R113:R144" si="12">Q113*H113</f>
        <v>0</v>
      </c>
      <c r="S113" s="155">
        <v>0</v>
      </c>
      <c r="T113" s="156">
        <f t="shared" ref="T113:T144" si="13">S113*H113</f>
        <v>0</v>
      </c>
      <c r="AR113" s="157" t="s">
        <v>254</v>
      </c>
      <c r="AT113" s="157" t="s">
        <v>191</v>
      </c>
      <c r="AU113" s="157" t="s">
        <v>85</v>
      </c>
      <c r="AY113" s="14" t="s">
        <v>189</v>
      </c>
      <c r="BE113" s="158">
        <f t="shared" ref="BE113:BE144" si="14">IF(N113="základní",J113,0)</f>
        <v>0</v>
      </c>
      <c r="BF113" s="158">
        <f t="shared" ref="BF113:BF144" si="15">IF(N113="snížená",J113,0)</f>
        <v>0</v>
      </c>
      <c r="BG113" s="158">
        <f t="shared" ref="BG113:BG144" si="16">IF(N113="zákl. přenesená",J113,0)</f>
        <v>0</v>
      </c>
      <c r="BH113" s="158">
        <f t="shared" ref="BH113:BH144" si="17">IF(N113="sníž. přenesená",J113,0)</f>
        <v>0</v>
      </c>
      <c r="BI113" s="158">
        <f t="shared" ref="BI113:BI144" si="18">IF(N113="nulová",J113,0)</f>
        <v>0</v>
      </c>
      <c r="BJ113" s="14" t="s">
        <v>85</v>
      </c>
      <c r="BK113" s="158">
        <f t="shared" ref="BK113:BK144" si="19">ROUND(I113*H113,2)</f>
        <v>0</v>
      </c>
      <c r="BL113" s="14" t="s">
        <v>254</v>
      </c>
      <c r="BM113" s="157" t="s">
        <v>1323</v>
      </c>
    </row>
    <row r="114" spans="2:65" s="1" customFormat="1" ht="16.5" customHeight="1">
      <c r="B114" s="145"/>
      <c r="C114" s="159" t="s">
        <v>9</v>
      </c>
      <c r="D114" s="159" t="s">
        <v>255</v>
      </c>
      <c r="E114" s="160" t="s">
        <v>1324</v>
      </c>
      <c r="F114" s="161" t="s">
        <v>1325</v>
      </c>
      <c r="G114" s="162" t="s">
        <v>258</v>
      </c>
      <c r="H114" s="163">
        <v>110</v>
      </c>
      <c r="I114" s="164"/>
      <c r="J114" s="165">
        <f t="shared" si="10"/>
        <v>0</v>
      </c>
      <c r="K114" s="161" t="s">
        <v>195</v>
      </c>
      <c r="L114" s="166"/>
      <c r="M114" s="167" t="s">
        <v>3</v>
      </c>
      <c r="N114" s="168" t="s">
        <v>44</v>
      </c>
      <c r="O114" s="49"/>
      <c r="P114" s="155">
        <f t="shared" si="11"/>
        <v>0</v>
      </c>
      <c r="Q114" s="155">
        <v>4.0000000000000003E-5</v>
      </c>
      <c r="R114" s="155">
        <f t="shared" si="12"/>
        <v>4.4000000000000003E-3</v>
      </c>
      <c r="S114" s="155">
        <v>0</v>
      </c>
      <c r="T114" s="156">
        <f t="shared" si="13"/>
        <v>0</v>
      </c>
      <c r="AR114" s="157" t="s">
        <v>712</v>
      </c>
      <c r="AT114" s="157" t="s">
        <v>255</v>
      </c>
      <c r="AU114" s="157" t="s">
        <v>85</v>
      </c>
      <c r="AY114" s="14" t="s">
        <v>189</v>
      </c>
      <c r="BE114" s="158">
        <f t="shared" si="14"/>
        <v>0</v>
      </c>
      <c r="BF114" s="158">
        <f t="shared" si="15"/>
        <v>0</v>
      </c>
      <c r="BG114" s="158">
        <f t="shared" si="16"/>
        <v>0</v>
      </c>
      <c r="BH114" s="158">
        <f t="shared" si="17"/>
        <v>0</v>
      </c>
      <c r="BI114" s="158">
        <f t="shared" si="18"/>
        <v>0</v>
      </c>
      <c r="BJ114" s="14" t="s">
        <v>85</v>
      </c>
      <c r="BK114" s="158">
        <f t="shared" si="19"/>
        <v>0</v>
      </c>
      <c r="BL114" s="14" t="s">
        <v>712</v>
      </c>
      <c r="BM114" s="157" t="s">
        <v>1326</v>
      </c>
    </row>
    <row r="115" spans="2:65" s="1" customFormat="1" ht="24" customHeight="1">
      <c r="B115" s="145"/>
      <c r="C115" s="146" t="s">
        <v>254</v>
      </c>
      <c r="D115" s="146" t="s">
        <v>191</v>
      </c>
      <c r="E115" s="147" t="s">
        <v>1327</v>
      </c>
      <c r="F115" s="148" t="s">
        <v>1328</v>
      </c>
      <c r="G115" s="149" t="s">
        <v>258</v>
      </c>
      <c r="H115" s="150">
        <v>10</v>
      </c>
      <c r="I115" s="151"/>
      <c r="J115" s="152">
        <f t="shared" si="10"/>
        <v>0</v>
      </c>
      <c r="K115" s="148" t="s">
        <v>195</v>
      </c>
      <c r="L115" s="29"/>
      <c r="M115" s="153" t="s">
        <v>3</v>
      </c>
      <c r="N115" s="154" t="s">
        <v>44</v>
      </c>
      <c r="O115" s="49"/>
      <c r="P115" s="155">
        <f t="shared" si="11"/>
        <v>0</v>
      </c>
      <c r="Q115" s="155">
        <v>0</v>
      </c>
      <c r="R115" s="155">
        <f t="shared" si="12"/>
        <v>0</v>
      </c>
      <c r="S115" s="155">
        <v>0</v>
      </c>
      <c r="T115" s="156">
        <f t="shared" si="13"/>
        <v>0</v>
      </c>
      <c r="AR115" s="157" t="s">
        <v>254</v>
      </c>
      <c r="AT115" s="157" t="s">
        <v>191</v>
      </c>
      <c r="AU115" s="157" t="s">
        <v>85</v>
      </c>
      <c r="AY115" s="14" t="s">
        <v>189</v>
      </c>
      <c r="BE115" s="158">
        <f t="shared" si="14"/>
        <v>0</v>
      </c>
      <c r="BF115" s="158">
        <f t="shared" si="15"/>
        <v>0</v>
      </c>
      <c r="BG115" s="158">
        <f t="shared" si="16"/>
        <v>0</v>
      </c>
      <c r="BH115" s="158">
        <f t="shared" si="17"/>
        <v>0</v>
      </c>
      <c r="BI115" s="158">
        <f t="shared" si="18"/>
        <v>0</v>
      </c>
      <c r="BJ115" s="14" t="s">
        <v>85</v>
      </c>
      <c r="BK115" s="158">
        <f t="shared" si="19"/>
        <v>0</v>
      </c>
      <c r="BL115" s="14" t="s">
        <v>254</v>
      </c>
      <c r="BM115" s="157" t="s">
        <v>1329</v>
      </c>
    </row>
    <row r="116" spans="2:65" s="1" customFormat="1" ht="16.5" customHeight="1">
      <c r="B116" s="145"/>
      <c r="C116" s="159" t="s">
        <v>1330</v>
      </c>
      <c r="D116" s="159" t="s">
        <v>255</v>
      </c>
      <c r="E116" s="160" t="s">
        <v>1331</v>
      </c>
      <c r="F116" s="161" t="s">
        <v>1332</v>
      </c>
      <c r="G116" s="162" t="s">
        <v>258</v>
      </c>
      <c r="H116" s="163">
        <v>11</v>
      </c>
      <c r="I116" s="164"/>
      <c r="J116" s="165">
        <f t="shared" si="10"/>
        <v>0</v>
      </c>
      <c r="K116" s="161" t="s">
        <v>195</v>
      </c>
      <c r="L116" s="166"/>
      <c r="M116" s="167" t="s">
        <v>3</v>
      </c>
      <c r="N116" s="168" t="s">
        <v>44</v>
      </c>
      <c r="O116" s="49"/>
      <c r="P116" s="155">
        <f t="shared" si="11"/>
        <v>0</v>
      </c>
      <c r="Q116" s="155">
        <v>6.9999999999999994E-5</v>
      </c>
      <c r="R116" s="155">
        <f t="shared" si="12"/>
        <v>7.6999999999999996E-4</v>
      </c>
      <c r="S116" s="155">
        <v>0</v>
      </c>
      <c r="T116" s="156">
        <f t="shared" si="13"/>
        <v>0</v>
      </c>
      <c r="AR116" s="157" t="s">
        <v>712</v>
      </c>
      <c r="AT116" s="157" t="s">
        <v>255</v>
      </c>
      <c r="AU116" s="157" t="s">
        <v>85</v>
      </c>
      <c r="AY116" s="14" t="s">
        <v>189</v>
      </c>
      <c r="BE116" s="158">
        <f t="shared" si="14"/>
        <v>0</v>
      </c>
      <c r="BF116" s="158">
        <f t="shared" si="15"/>
        <v>0</v>
      </c>
      <c r="BG116" s="158">
        <f t="shared" si="16"/>
        <v>0</v>
      </c>
      <c r="BH116" s="158">
        <f t="shared" si="17"/>
        <v>0</v>
      </c>
      <c r="BI116" s="158">
        <f t="shared" si="18"/>
        <v>0</v>
      </c>
      <c r="BJ116" s="14" t="s">
        <v>85</v>
      </c>
      <c r="BK116" s="158">
        <f t="shared" si="19"/>
        <v>0</v>
      </c>
      <c r="BL116" s="14" t="s">
        <v>712</v>
      </c>
      <c r="BM116" s="157" t="s">
        <v>1333</v>
      </c>
    </row>
    <row r="117" spans="2:65" s="1" customFormat="1" ht="16.5" customHeight="1">
      <c r="B117" s="145"/>
      <c r="C117" s="146" t="s">
        <v>264</v>
      </c>
      <c r="D117" s="146" t="s">
        <v>191</v>
      </c>
      <c r="E117" s="147" t="s">
        <v>1334</v>
      </c>
      <c r="F117" s="148" t="s">
        <v>1335</v>
      </c>
      <c r="G117" s="149" t="s">
        <v>258</v>
      </c>
      <c r="H117" s="150">
        <v>15</v>
      </c>
      <c r="I117" s="151"/>
      <c r="J117" s="152">
        <f t="shared" si="10"/>
        <v>0</v>
      </c>
      <c r="K117" s="148" t="s">
        <v>195</v>
      </c>
      <c r="L117" s="29"/>
      <c r="M117" s="153" t="s">
        <v>3</v>
      </c>
      <c r="N117" s="154" t="s">
        <v>44</v>
      </c>
      <c r="O117" s="49"/>
      <c r="P117" s="155">
        <f t="shared" si="11"/>
        <v>0</v>
      </c>
      <c r="Q117" s="155">
        <v>0</v>
      </c>
      <c r="R117" s="155">
        <f t="shared" si="12"/>
        <v>0</v>
      </c>
      <c r="S117" s="155">
        <v>0</v>
      </c>
      <c r="T117" s="156">
        <f t="shared" si="13"/>
        <v>0</v>
      </c>
      <c r="AR117" s="157" t="s">
        <v>254</v>
      </c>
      <c r="AT117" s="157" t="s">
        <v>191</v>
      </c>
      <c r="AU117" s="157" t="s">
        <v>85</v>
      </c>
      <c r="AY117" s="14" t="s">
        <v>189</v>
      </c>
      <c r="BE117" s="158">
        <f t="shared" si="14"/>
        <v>0</v>
      </c>
      <c r="BF117" s="158">
        <f t="shared" si="15"/>
        <v>0</v>
      </c>
      <c r="BG117" s="158">
        <f t="shared" si="16"/>
        <v>0</v>
      </c>
      <c r="BH117" s="158">
        <f t="shared" si="17"/>
        <v>0</v>
      </c>
      <c r="BI117" s="158">
        <f t="shared" si="18"/>
        <v>0</v>
      </c>
      <c r="BJ117" s="14" t="s">
        <v>85</v>
      </c>
      <c r="BK117" s="158">
        <f t="shared" si="19"/>
        <v>0</v>
      </c>
      <c r="BL117" s="14" t="s">
        <v>254</v>
      </c>
      <c r="BM117" s="157" t="s">
        <v>1336</v>
      </c>
    </row>
    <row r="118" spans="2:65" s="1" customFormat="1" ht="16.5" customHeight="1">
      <c r="B118" s="145"/>
      <c r="C118" s="159" t="s">
        <v>1337</v>
      </c>
      <c r="D118" s="159" t="s">
        <v>255</v>
      </c>
      <c r="E118" s="160" t="s">
        <v>1338</v>
      </c>
      <c r="F118" s="161" t="s">
        <v>1339</v>
      </c>
      <c r="G118" s="162" t="s">
        <v>258</v>
      </c>
      <c r="H118" s="163">
        <v>16.5</v>
      </c>
      <c r="I118" s="164"/>
      <c r="J118" s="165">
        <f t="shared" si="10"/>
        <v>0</v>
      </c>
      <c r="K118" s="161" t="s">
        <v>195</v>
      </c>
      <c r="L118" s="166"/>
      <c r="M118" s="167" t="s">
        <v>3</v>
      </c>
      <c r="N118" s="168" t="s">
        <v>44</v>
      </c>
      <c r="O118" s="49"/>
      <c r="P118" s="155">
        <f t="shared" si="11"/>
        <v>0</v>
      </c>
      <c r="Q118" s="155">
        <v>4.2999999999999999E-4</v>
      </c>
      <c r="R118" s="155">
        <f t="shared" si="12"/>
        <v>7.0949999999999997E-3</v>
      </c>
      <c r="S118" s="155">
        <v>0</v>
      </c>
      <c r="T118" s="156">
        <f t="shared" si="13"/>
        <v>0</v>
      </c>
      <c r="AR118" s="157" t="s">
        <v>712</v>
      </c>
      <c r="AT118" s="157" t="s">
        <v>255</v>
      </c>
      <c r="AU118" s="157" t="s">
        <v>85</v>
      </c>
      <c r="AY118" s="14" t="s">
        <v>189</v>
      </c>
      <c r="BE118" s="158">
        <f t="shared" si="14"/>
        <v>0</v>
      </c>
      <c r="BF118" s="158">
        <f t="shared" si="15"/>
        <v>0</v>
      </c>
      <c r="BG118" s="158">
        <f t="shared" si="16"/>
        <v>0</v>
      </c>
      <c r="BH118" s="158">
        <f t="shared" si="17"/>
        <v>0</v>
      </c>
      <c r="BI118" s="158">
        <f t="shared" si="18"/>
        <v>0</v>
      </c>
      <c r="BJ118" s="14" t="s">
        <v>85</v>
      </c>
      <c r="BK118" s="158">
        <f t="shared" si="19"/>
        <v>0</v>
      </c>
      <c r="BL118" s="14" t="s">
        <v>712</v>
      </c>
      <c r="BM118" s="157" t="s">
        <v>1340</v>
      </c>
    </row>
    <row r="119" spans="2:65" s="1" customFormat="1" ht="24" customHeight="1">
      <c r="B119" s="145"/>
      <c r="C119" s="146" t="s">
        <v>272</v>
      </c>
      <c r="D119" s="146" t="s">
        <v>191</v>
      </c>
      <c r="E119" s="147" t="s">
        <v>1341</v>
      </c>
      <c r="F119" s="148" t="s">
        <v>1342</v>
      </c>
      <c r="G119" s="149" t="s">
        <v>307</v>
      </c>
      <c r="H119" s="150">
        <v>221</v>
      </c>
      <c r="I119" s="151"/>
      <c r="J119" s="152">
        <f t="shared" si="10"/>
        <v>0</v>
      </c>
      <c r="K119" s="148" t="s">
        <v>195</v>
      </c>
      <c r="L119" s="29"/>
      <c r="M119" s="153" t="s">
        <v>3</v>
      </c>
      <c r="N119" s="154" t="s">
        <v>44</v>
      </c>
      <c r="O119" s="49"/>
      <c r="P119" s="155">
        <f t="shared" si="11"/>
        <v>0</v>
      </c>
      <c r="Q119" s="155">
        <v>0</v>
      </c>
      <c r="R119" s="155">
        <f t="shared" si="12"/>
        <v>0</v>
      </c>
      <c r="S119" s="155">
        <v>0</v>
      </c>
      <c r="T119" s="156">
        <f t="shared" si="13"/>
        <v>0</v>
      </c>
      <c r="AR119" s="157" t="s">
        <v>254</v>
      </c>
      <c r="AT119" s="157" t="s">
        <v>191</v>
      </c>
      <c r="AU119" s="157" t="s">
        <v>85</v>
      </c>
      <c r="AY119" s="14" t="s">
        <v>189</v>
      </c>
      <c r="BE119" s="158">
        <f t="shared" si="14"/>
        <v>0</v>
      </c>
      <c r="BF119" s="158">
        <f t="shared" si="15"/>
        <v>0</v>
      </c>
      <c r="BG119" s="158">
        <f t="shared" si="16"/>
        <v>0</v>
      </c>
      <c r="BH119" s="158">
        <f t="shared" si="17"/>
        <v>0</v>
      </c>
      <c r="BI119" s="158">
        <f t="shared" si="18"/>
        <v>0</v>
      </c>
      <c r="BJ119" s="14" t="s">
        <v>85</v>
      </c>
      <c r="BK119" s="158">
        <f t="shared" si="19"/>
        <v>0</v>
      </c>
      <c r="BL119" s="14" t="s">
        <v>254</v>
      </c>
      <c r="BM119" s="157" t="s">
        <v>1343</v>
      </c>
    </row>
    <row r="120" spans="2:65" s="1" customFormat="1" ht="16.5" customHeight="1">
      <c r="B120" s="145"/>
      <c r="C120" s="159" t="s">
        <v>8</v>
      </c>
      <c r="D120" s="159" t="s">
        <v>255</v>
      </c>
      <c r="E120" s="160" t="s">
        <v>1344</v>
      </c>
      <c r="F120" s="161" t="s">
        <v>1345</v>
      </c>
      <c r="G120" s="162" t="s">
        <v>307</v>
      </c>
      <c r="H120" s="163">
        <v>221</v>
      </c>
      <c r="I120" s="164"/>
      <c r="J120" s="165">
        <f t="shared" si="10"/>
        <v>0</v>
      </c>
      <c r="K120" s="161" t="s">
        <v>195</v>
      </c>
      <c r="L120" s="166"/>
      <c r="M120" s="167" t="s">
        <v>3</v>
      </c>
      <c r="N120" s="168" t="s">
        <v>44</v>
      </c>
      <c r="O120" s="49"/>
      <c r="P120" s="155">
        <f t="shared" si="11"/>
        <v>0</v>
      </c>
      <c r="Q120" s="155">
        <v>3.0000000000000001E-5</v>
      </c>
      <c r="R120" s="155">
        <f t="shared" si="12"/>
        <v>6.6300000000000005E-3</v>
      </c>
      <c r="S120" s="155">
        <v>0</v>
      </c>
      <c r="T120" s="156">
        <f t="shared" si="13"/>
        <v>0</v>
      </c>
      <c r="AR120" s="157" t="s">
        <v>712</v>
      </c>
      <c r="AT120" s="157" t="s">
        <v>255</v>
      </c>
      <c r="AU120" s="157" t="s">
        <v>85</v>
      </c>
      <c r="AY120" s="14" t="s">
        <v>189</v>
      </c>
      <c r="BE120" s="158">
        <f t="shared" si="14"/>
        <v>0</v>
      </c>
      <c r="BF120" s="158">
        <f t="shared" si="15"/>
        <v>0</v>
      </c>
      <c r="BG120" s="158">
        <f t="shared" si="16"/>
        <v>0</v>
      </c>
      <c r="BH120" s="158">
        <f t="shared" si="17"/>
        <v>0</v>
      </c>
      <c r="BI120" s="158">
        <f t="shared" si="18"/>
        <v>0</v>
      </c>
      <c r="BJ120" s="14" t="s">
        <v>85</v>
      </c>
      <c r="BK120" s="158">
        <f t="shared" si="19"/>
        <v>0</v>
      </c>
      <c r="BL120" s="14" t="s">
        <v>712</v>
      </c>
      <c r="BM120" s="157" t="s">
        <v>1346</v>
      </c>
    </row>
    <row r="121" spans="2:65" s="1" customFormat="1" ht="24" customHeight="1">
      <c r="B121" s="145"/>
      <c r="C121" s="146" t="s">
        <v>280</v>
      </c>
      <c r="D121" s="146" t="s">
        <v>191</v>
      </c>
      <c r="E121" s="147" t="s">
        <v>1347</v>
      </c>
      <c r="F121" s="148" t="s">
        <v>1348</v>
      </c>
      <c r="G121" s="149" t="s">
        <v>307</v>
      </c>
      <c r="H121" s="150">
        <v>53</v>
      </c>
      <c r="I121" s="151"/>
      <c r="J121" s="152">
        <f t="shared" si="10"/>
        <v>0</v>
      </c>
      <c r="K121" s="148" t="s">
        <v>195</v>
      </c>
      <c r="L121" s="29"/>
      <c r="M121" s="153" t="s">
        <v>3</v>
      </c>
      <c r="N121" s="154" t="s">
        <v>44</v>
      </c>
      <c r="O121" s="49"/>
      <c r="P121" s="155">
        <f t="shared" si="11"/>
        <v>0</v>
      </c>
      <c r="Q121" s="155">
        <v>0</v>
      </c>
      <c r="R121" s="155">
        <f t="shared" si="12"/>
        <v>0</v>
      </c>
      <c r="S121" s="155">
        <v>0</v>
      </c>
      <c r="T121" s="156">
        <f t="shared" si="13"/>
        <v>0</v>
      </c>
      <c r="AR121" s="157" t="s">
        <v>254</v>
      </c>
      <c r="AT121" s="157" t="s">
        <v>191</v>
      </c>
      <c r="AU121" s="157" t="s">
        <v>85</v>
      </c>
      <c r="AY121" s="14" t="s">
        <v>189</v>
      </c>
      <c r="BE121" s="158">
        <f t="shared" si="14"/>
        <v>0</v>
      </c>
      <c r="BF121" s="158">
        <f t="shared" si="15"/>
        <v>0</v>
      </c>
      <c r="BG121" s="158">
        <f t="shared" si="16"/>
        <v>0</v>
      </c>
      <c r="BH121" s="158">
        <f t="shared" si="17"/>
        <v>0</v>
      </c>
      <c r="BI121" s="158">
        <f t="shared" si="18"/>
        <v>0</v>
      </c>
      <c r="BJ121" s="14" t="s">
        <v>85</v>
      </c>
      <c r="BK121" s="158">
        <f t="shared" si="19"/>
        <v>0</v>
      </c>
      <c r="BL121" s="14" t="s">
        <v>254</v>
      </c>
      <c r="BM121" s="157" t="s">
        <v>1349</v>
      </c>
    </row>
    <row r="122" spans="2:65" s="1" customFormat="1" ht="24" customHeight="1">
      <c r="B122" s="145"/>
      <c r="C122" s="159" t="s">
        <v>284</v>
      </c>
      <c r="D122" s="159" t="s">
        <v>255</v>
      </c>
      <c r="E122" s="160" t="s">
        <v>1350</v>
      </c>
      <c r="F122" s="161" t="s">
        <v>1351</v>
      </c>
      <c r="G122" s="162" t="s">
        <v>307</v>
      </c>
      <c r="H122" s="163">
        <v>53</v>
      </c>
      <c r="I122" s="164"/>
      <c r="J122" s="165">
        <f t="shared" si="10"/>
        <v>0</v>
      </c>
      <c r="K122" s="161" t="s">
        <v>195</v>
      </c>
      <c r="L122" s="166"/>
      <c r="M122" s="167" t="s">
        <v>3</v>
      </c>
      <c r="N122" s="168" t="s">
        <v>44</v>
      </c>
      <c r="O122" s="49"/>
      <c r="P122" s="155">
        <f t="shared" si="11"/>
        <v>0</v>
      </c>
      <c r="Q122" s="155">
        <v>9.0000000000000006E-5</v>
      </c>
      <c r="R122" s="155">
        <f t="shared" si="12"/>
        <v>4.7699999999999999E-3</v>
      </c>
      <c r="S122" s="155">
        <v>0</v>
      </c>
      <c r="T122" s="156">
        <f t="shared" si="13"/>
        <v>0</v>
      </c>
      <c r="AR122" s="157" t="s">
        <v>712</v>
      </c>
      <c r="AT122" s="157" t="s">
        <v>255</v>
      </c>
      <c r="AU122" s="157" t="s">
        <v>85</v>
      </c>
      <c r="AY122" s="14" t="s">
        <v>189</v>
      </c>
      <c r="BE122" s="158">
        <f t="shared" si="14"/>
        <v>0</v>
      </c>
      <c r="BF122" s="158">
        <f t="shared" si="15"/>
        <v>0</v>
      </c>
      <c r="BG122" s="158">
        <f t="shared" si="16"/>
        <v>0</v>
      </c>
      <c r="BH122" s="158">
        <f t="shared" si="17"/>
        <v>0</v>
      </c>
      <c r="BI122" s="158">
        <f t="shared" si="18"/>
        <v>0</v>
      </c>
      <c r="BJ122" s="14" t="s">
        <v>85</v>
      </c>
      <c r="BK122" s="158">
        <f t="shared" si="19"/>
        <v>0</v>
      </c>
      <c r="BL122" s="14" t="s">
        <v>712</v>
      </c>
      <c r="BM122" s="157" t="s">
        <v>1352</v>
      </c>
    </row>
    <row r="123" spans="2:65" s="1" customFormat="1" ht="16.5" customHeight="1">
      <c r="B123" s="145"/>
      <c r="C123" s="146" t="s">
        <v>288</v>
      </c>
      <c r="D123" s="146" t="s">
        <v>191</v>
      </c>
      <c r="E123" s="147" t="s">
        <v>1353</v>
      </c>
      <c r="F123" s="148" t="s">
        <v>1354</v>
      </c>
      <c r="G123" s="149" t="s">
        <v>307</v>
      </c>
      <c r="H123" s="150">
        <v>180</v>
      </c>
      <c r="I123" s="151"/>
      <c r="J123" s="152">
        <f t="shared" si="10"/>
        <v>0</v>
      </c>
      <c r="K123" s="148" t="s">
        <v>195</v>
      </c>
      <c r="L123" s="29"/>
      <c r="M123" s="153" t="s">
        <v>3</v>
      </c>
      <c r="N123" s="154" t="s">
        <v>44</v>
      </c>
      <c r="O123" s="49"/>
      <c r="P123" s="155">
        <f t="shared" si="11"/>
        <v>0</v>
      </c>
      <c r="Q123" s="155">
        <v>0</v>
      </c>
      <c r="R123" s="155">
        <f t="shared" si="12"/>
        <v>0</v>
      </c>
      <c r="S123" s="155">
        <v>0</v>
      </c>
      <c r="T123" s="156">
        <f t="shared" si="13"/>
        <v>0</v>
      </c>
      <c r="AR123" s="157" t="s">
        <v>254</v>
      </c>
      <c r="AT123" s="157" t="s">
        <v>191</v>
      </c>
      <c r="AU123" s="157" t="s">
        <v>85</v>
      </c>
      <c r="AY123" s="14" t="s">
        <v>189</v>
      </c>
      <c r="BE123" s="158">
        <f t="shared" si="14"/>
        <v>0</v>
      </c>
      <c r="BF123" s="158">
        <f t="shared" si="15"/>
        <v>0</v>
      </c>
      <c r="BG123" s="158">
        <f t="shared" si="16"/>
        <v>0</v>
      </c>
      <c r="BH123" s="158">
        <f t="shared" si="17"/>
        <v>0</v>
      </c>
      <c r="BI123" s="158">
        <f t="shared" si="18"/>
        <v>0</v>
      </c>
      <c r="BJ123" s="14" t="s">
        <v>85</v>
      </c>
      <c r="BK123" s="158">
        <f t="shared" si="19"/>
        <v>0</v>
      </c>
      <c r="BL123" s="14" t="s">
        <v>254</v>
      </c>
      <c r="BM123" s="157" t="s">
        <v>1355</v>
      </c>
    </row>
    <row r="124" spans="2:65" s="1" customFormat="1" ht="16.5" customHeight="1">
      <c r="B124" s="145"/>
      <c r="C124" s="146" t="s">
        <v>292</v>
      </c>
      <c r="D124" s="146" t="s">
        <v>191</v>
      </c>
      <c r="E124" s="147" t="s">
        <v>1356</v>
      </c>
      <c r="F124" s="148" t="s">
        <v>1357</v>
      </c>
      <c r="G124" s="149" t="s">
        <v>307</v>
      </c>
      <c r="H124" s="150">
        <v>8</v>
      </c>
      <c r="I124" s="151"/>
      <c r="J124" s="152">
        <f t="shared" si="10"/>
        <v>0</v>
      </c>
      <c r="K124" s="148" t="s">
        <v>195</v>
      </c>
      <c r="L124" s="29"/>
      <c r="M124" s="153" t="s">
        <v>3</v>
      </c>
      <c r="N124" s="154" t="s">
        <v>44</v>
      </c>
      <c r="O124" s="49"/>
      <c r="P124" s="155">
        <f t="shared" si="11"/>
        <v>0</v>
      </c>
      <c r="Q124" s="155">
        <v>0</v>
      </c>
      <c r="R124" s="155">
        <f t="shared" si="12"/>
        <v>0</v>
      </c>
      <c r="S124" s="155">
        <v>0</v>
      </c>
      <c r="T124" s="156">
        <f t="shared" si="13"/>
        <v>0</v>
      </c>
      <c r="AR124" s="157" t="s">
        <v>254</v>
      </c>
      <c r="AT124" s="157" t="s">
        <v>191</v>
      </c>
      <c r="AU124" s="157" t="s">
        <v>85</v>
      </c>
      <c r="AY124" s="14" t="s">
        <v>189</v>
      </c>
      <c r="BE124" s="158">
        <f t="shared" si="14"/>
        <v>0</v>
      </c>
      <c r="BF124" s="158">
        <f t="shared" si="15"/>
        <v>0</v>
      </c>
      <c r="BG124" s="158">
        <f t="shared" si="16"/>
        <v>0</v>
      </c>
      <c r="BH124" s="158">
        <f t="shared" si="17"/>
        <v>0</v>
      </c>
      <c r="BI124" s="158">
        <f t="shared" si="18"/>
        <v>0</v>
      </c>
      <c r="BJ124" s="14" t="s">
        <v>85</v>
      </c>
      <c r="BK124" s="158">
        <f t="shared" si="19"/>
        <v>0</v>
      </c>
      <c r="BL124" s="14" t="s">
        <v>254</v>
      </c>
      <c r="BM124" s="157" t="s">
        <v>1358</v>
      </c>
    </row>
    <row r="125" spans="2:65" s="1" customFormat="1" ht="16.5" customHeight="1">
      <c r="B125" s="145"/>
      <c r="C125" s="146" t="s">
        <v>296</v>
      </c>
      <c r="D125" s="146" t="s">
        <v>191</v>
      </c>
      <c r="E125" s="147" t="s">
        <v>1359</v>
      </c>
      <c r="F125" s="148" t="s">
        <v>1360</v>
      </c>
      <c r="G125" s="149" t="s">
        <v>307</v>
      </c>
      <c r="H125" s="150">
        <v>36</v>
      </c>
      <c r="I125" s="151"/>
      <c r="J125" s="152">
        <f t="shared" si="10"/>
        <v>0</v>
      </c>
      <c r="K125" s="148" t="s">
        <v>195</v>
      </c>
      <c r="L125" s="29"/>
      <c r="M125" s="153" t="s">
        <v>3</v>
      </c>
      <c r="N125" s="154" t="s">
        <v>44</v>
      </c>
      <c r="O125" s="49"/>
      <c r="P125" s="155">
        <f t="shared" si="11"/>
        <v>0</v>
      </c>
      <c r="Q125" s="155">
        <v>0</v>
      </c>
      <c r="R125" s="155">
        <f t="shared" si="12"/>
        <v>0</v>
      </c>
      <c r="S125" s="155">
        <v>0</v>
      </c>
      <c r="T125" s="156">
        <f t="shared" si="13"/>
        <v>0</v>
      </c>
      <c r="AR125" s="157" t="s">
        <v>254</v>
      </c>
      <c r="AT125" s="157" t="s">
        <v>191</v>
      </c>
      <c r="AU125" s="157" t="s">
        <v>85</v>
      </c>
      <c r="AY125" s="14" t="s">
        <v>189</v>
      </c>
      <c r="BE125" s="158">
        <f t="shared" si="14"/>
        <v>0</v>
      </c>
      <c r="BF125" s="158">
        <f t="shared" si="15"/>
        <v>0</v>
      </c>
      <c r="BG125" s="158">
        <f t="shared" si="16"/>
        <v>0</v>
      </c>
      <c r="BH125" s="158">
        <f t="shared" si="17"/>
        <v>0</v>
      </c>
      <c r="BI125" s="158">
        <f t="shared" si="18"/>
        <v>0</v>
      </c>
      <c r="BJ125" s="14" t="s">
        <v>85</v>
      </c>
      <c r="BK125" s="158">
        <f t="shared" si="19"/>
        <v>0</v>
      </c>
      <c r="BL125" s="14" t="s">
        <v>254</v>
      </c>
      <c r="BM125" s="157" t="s">
        <v>1361</v>
      </c>
    </row>
    <row r="126" spans="2:65" s="1" customFormat="1" ht="16.5" customHeight="1">
      <c r="B126" s="145"/>
      <c r="C126" s="146" t="s">
        <v>300</v>
      </c>
      <c r="D126" s="146" t="s">
        <v>191</v>
      </c>
      <c r="E126" s="147" t="s">
        <v>1362</v>
      </c>
      <c r="F126" s="148" t="s">
        <v>1363</v>
      </c>
      <c r="G126" s="149" t="s">
        <v>307</v>
      </c>
      <c r="H126" s="150">
        <v>15</v>
      </c>
      <c r="I126" s="151"/>
      <c r="J126" s="152">
        <f t="shared" si="10"/>
        <v>0</v>
      </c>
      <c r="K126" s="148" t="s">
        <v>195</v>
      </c>
      <c r="L126" s="29"/>
      <c r="M126" s="153" t="s">
        <v>3</v>
      </c>
      <c r="N126" s="154" t="s">
        <v>44</v>
      </c>
      <c r="O126" s="49"/>
      <c r="P126" s="155">
        <f t="shared" si="11"/>
        <v>0</v>
      </c>
      <c r="Q126" s="155">
        <v>0</v>
      </c>
      <c r="R126" s="155">
        <f t="shared" si="12"/>
        <v>0</v>
      </c>
      <c r="S126" s="155">
        <v>0</v>
      </c>
      <c r="T126" s="156">
        <f t="shared" si="13"/>
        <v>0</v>
      </c>
      <c r="AR126" s="157" t="s">
        <v>449</v>
      </c>
      <c r="AT126" s="157" t="s">
        <v>191</v>
      </c>
      <c r="AU126" s="157" t="s">
        <v>85</v>
      </c>
      <c r="AY126" s="14" t="s">
        <v>189</v>
      </c>
      <c r="BE126" s="158">
        <f t="shared" si="14"/>
        <v>0</v>
      </c>
      <c r="BF126" s="158">
        <f t="shared" si="15"/>
        <v>0</v>
      </c>
      <c r="BG126" s="158">
        <f t="shared" si="16"/>
        <v>0</v>
      </c>
      <c r="BH126" s="158">
        <f t="shared" si="17"/>
        <v>0</v>
      </c>
      <c r="BI126" s="158">
        <f t="shared" si="18"/>
        <v>0</v>
      </c>
      <c r="BJ126" s="14" t="s">
        <v>85</v>
      </c>
      <c r="BK126" s="158">
        <f t="shared" si="19"/>
        <v>0</v>
      </c>
      <c r="BL126" s="14" t="s">
        <v>449</v>
      </c>
      <c r="BM126" s="157" t="s">
        <v>1364</v>
      </c>
    </row>
    <row r="127" spans="2:65" s="1" customFormat="1" ht="16.5" customHeight="1">
      <c r="B127" s="145"/>
      <c r="C127" s="159" t="s">
        <v>304</v>
      </c>
      <c r="D127" s="159" t="s">
        <v>255</v>
      </c>
      <c r="E127" s="160" t="s">
        <v>1365</v>
      </c>
      <c r="F127" s="161" t="s">
        <v>1366</v>
      </c>
      <c r="G127" s="162" t="s">
        <v>307</v>
      </c>
      <c r="H127" s="163">
        <v>15</v>
      </c>
      <c r="I127" s="164"/>
      <c r="J127" s="165">
        <f t="shared" si="10"/>
        <v>0</v>
      </c>
      <c r="K127" s="161" t="s">
        <v>195</v>
      </c>
      <c r="L127" s="166"/>
      <c r="M127" s="167" t="s">
        <v>3</v>
      </c>
      <c r="N127" s="168" t="s">
        <v>44</v>
      </c>
      <c r="O127" s="49"/>
      <c r="P127" s="155">
        <f t="shared" si="11"/>
        <v>0</v>
      </c>
      <c r="Q127" s="155">
        <v>5.0000000000000002E-5</v>
      </c>
      <c r="R127" s="155">
        <f t="shared" si="12"/>
        <v>7.5000000000000002E-4</v>
      </c>
      <c r="S127" s="155">
        <v>0</v>
      </c>
      <c r="T127" s="156">
        <f t="shared" si="13"/>
        <v>0</v>
      </c>
      <c r="AR127" s="157" t="s">
        <v>712</v>
      </c>
      <c r="AT127" s="157" t="s">
        <v>255</v>
      </c>
      <c r="AU127" s="157" t="s">
        <v>85</v>
      </c>
      <c r="AY127" s="14" t="s">
        <v>189</v>
      </c>
      <c r="BE127" s="158">
        <f t="shared" si="14"/>
        <v>0</v>
      </c>
      <c r="BF127" s="158">
        <f t="shared" si="15"/>
        <v>0</v>
      </c>
      <c r="BG127" s="158">
        <f t="shared" si="16"/>
        <v>0</v>
      </c>
      <c r="BH127" s="158">
        <f t="shared" si="17"/>
        <v>0</v>
      </c>
      <c r="BI127" s="158">
        <f t="shared" si="18"/>
        <v>0</v>
      </c>
      <c r="BJ127" s="14" t="s">
        <v>85</v>
      </c>
      <c r="BK127" s="158">
        <f t="shared" si="19"/>
        <v>0</v>
      </c>
      <c r="BL127" s="14" t="s">
        <v>712</v>
      </c>
      <c r="BM127" s="157" t="s">
        <v>1367</v>
      </c>
    </row>
    <row r="128" spans="2:65" s="1" customFormat="1" ht="24" customHeight="1">
      <c r="B128" s="145"/>
      <c r="C128" s="146" t="s">
        <v>309</v>
      </c>
      <c r="D128" s="146" t="s">
        <v>191</v>
      </c>
      <c r="E128" s="147" t="s">
        <v>1368</v>
      </c>
      <c r="F128" s="148" t="s">
        <v>1369</v>
      </c>
      <c r="G128" s="149" t="s">
        <v>307</v>
      </c>
      <c r="H128" s="150">
        <v>18</v>
      </c>
      <c r="I128" s="151"/>
      <c r="J128" s="152">
        <f t="shared" si="10"/>
        <v>0</v>
      </c>
      <c r="K128" s="148" t="s">
        <v>195</v>
      </c>
      <c r="L128" s="29"/>
      <c r="M128" s="153" t="s">
        <v>3</v>
      </c>
      <c r="N128" s="154" t="s">
        <v>44</v>
      </c>
      <c r="O128" s="49"/>
      <c r="P128" s="155">
        <f t="shared" si="11"/>
        <v>0</v>
      </c>
      <c r="Q128" s="155">
        <v>0</v>
      </c>
      <c r="R128" s="155">
        <f t="shared" si="12"/>
        <v>0</v>
      </c>
      <c r="S128" s="155">
        <v>0</v>
      </c>
      <c r="T128" s="156">
        <f t="shared" si="13"/>
        <v>0</v>
      </c>
      <c r="AR128" s="157" t="s">
        <v>254</v>
      </c>
      <c r="AT128" s="157" t="s">
        <v>191</v>
      </c>
      <c r="AU128" s="157" t="s">
        <v>85</v>
      </c>
      <c r="AY128" s="14" t="s">
        <v>189</v>
      </c>
      <c r="BE128" s="158">
        <f t="shared" si="14"/>
        <v>0</v>
      </c>
      <c r="BF128" s="158">
        <f t="shared" si="15"/>
        <v>0</v>
      </c>
      <c r="BG128" s="158">
        <f t="shared" si="16"/>
        <v>0</v>
      </c>
      <c r="BH128" s="158">
        <f t="shared" si="17"/>
        <v>0</v>
      </c>
      <c r="BI128" s="158">
        <f t="shared" si="18"/>
        <v>0</v>
      </c>
      <c r="BJ128" s="14" t="s">
        <v>85</v>
      </c>
      <c r="BK128" s="158">
        <f t="shared" si="19"/>
        <v>0</v>
      </c>
      <c r="BL128" s="14" t="s">
        <v>254</v>
      </c>
      <c r="BM128" s="157" t="s">
        <v>1370</v>
      </c>
    </row>
    <row r="129" spans="2:65" s="1" customFormat="1" ht="16.5" customHeight="1">
      <c r="B129" s="145"/>
      <c r="C129" s="159" t="s">
        <v>313</v>
      </c>
      <c r="D129" s="159" t="s">
        <v>255</v>
      </c>
      <c r="E129" s="160" t="s">
        <v>1371</v>
      </c>
      <c r="F129" s="161" t="s">
        <v>1372</v>
      </c>
      <c r="G129" s="162" t="s">
        <v>307</v>
      </c>
      <c r="H129" s="163">
        <v>18</v>
      </c>
      <c r="I129" s="164"/>
      <c r="J129" s="165">
        <f t="shared" si="10"/>
        <v>0</v>
      </c>
      <c r="K129" s="161" t="s">
        <v>195</v>
      </c>
      <c r="L129" s="166"/>
      <c r="M129" s="167" t="s">
        <v>3</v>
      </c>
      <c r="N129" s="168" t="s">
        <v>44</v>
      </c>
      <c r="O129" s="49"/>
      <c r="P129" s="155">
        <f t="shared" si="11"/>
        <v>0</v>
      </c>
      <c r="Q129" s="155">
        <v>5.0000000000000002E-5</v>
      </c>
      <c r="R129" s="155">
        <f t="shared" si="12"/>
        <v>9.0000000000000008E-4</v>
      </c>
      <c r="S129" s="155">
        <v>0</v>
      </c>
      <c r="T129" s="156">
        <f t="shared" si="13"/>
        <v>0</v>
      </c>
      <c r="AR129" s="157" t="s">
        <v>712</v>
      </c>
      <c r="AT129" s="157" t="s">
        <v>255</v>
      </c>
      <c r="AU129" s="157" t="s">
        <v>85</v>
      </c>
      <c r="AY129" s="14" t="s">
        <v>189</v>
      </c>
      <c r="BE129" s="158">
        <f t="shared" si="14"/>
        <v>0</v>
      </c>
      <c r="BF129" s="158">
        <f t="shared" si="15"/>
        <v>0</v>
      </c>
      <c r="BG129" s="158">
        <f t="shared" si="16"/>
        <v>0</v>
      </c>
      <c r="BH129" s="158">
        <f t="shared" si="17"/>
        <v>0</v>
      </c>
      <c r="BI129" s="158">
        <f t="shared" si="18"/>
        <v>0</v>
      </c>
      <c r="BJ129" s="14" t="s">
        <v>85</v>
      </c>
      <c r="BK129" s="158">
        <f t="shared" si="19"/>
        <v>0</v>
      </c>
      <c r="BL129" s="14" t="s">
        <v>712</v>
      </c>
      <c r="BM129" s="157" t="s">
        <v>1373</v>
      </c>
    </row>
    <row r="130" spans="2:65" s="1" customFormat="1" ht="24" customHeight="1">
      <c r="B130" s="145"/>
      <c r="C130" s="146" t="s">
        <v>317</v>
      </c>
      <c r="D130" s="146" t="s">
        <v>191</v>
      </c>
      <c r="E130" s="147" t="s">
        <v>1374</v>
      </c>
      <c r="F130" s="148" t="s">
        <v>1375</v>
      </c>
      <c r="G130" s="149" t="s">
        <v>307</v>
      </c>
      <c r="H130" s="150">
        <v>24</v>
      </c>
      <c r="I130" s="151"/>
      <c r="J130" s="152">
        <f t="shared" si="10"/>
        <v>0</v>
      </c>
      <c r="K130" s="148" t="s">
        <v>195</v>
      </c>
      <c r="L130" s="29"/>
      <c r="M130" s="153" t="s">
        <v>3</v>
      </c>
      <c r="N130" s="154" t="s">
        <v>44</v>
      </c>
      <c r="O130" s="49"/>
      <c r="P130" s="155">
        <f t="shared" si="11"/>
        <v>0</v>
      </c>
      <c r="Q130" s="155">
        <v>0</v>
      </c>
      <c r="R130" s="155">
        <f t="shared" si="12"/>
        <v>0</v>
      </c>
      <c r="S130" s="155">
        <v>0</v>
      </c>
      <c r="T130" s="156">
        <f t="shared" si="13"/>
        <v>0</v>
      </c>
      <c r="AR130" s="157" t="s">
        <v>254</v>
      </c>
      <c r="AT130" s="157" t="s">
        <v>191</v>
      </c>
      <c r="AU130" s="157" t="s">
        <v>85</v>
      </c>
      <c r="AY130" s="14" t="s">
        <v>189</v>
      </c>
      <c r="BE130" s="158">
        <f t="shared" si="14"/>
        <v>0</v>
      </c>
      <c r="BF130" s="158">
        <f t="shared" si="15"/>
        <v>0</v>
      </c>
      <c r="BG130" s="158">
        <f t="shared" si="16"/>
        <v>0</v>
      </c>
      <c r="BH130" s="158">
        <f t="shared" si="17"/>
        <v>0</v>
      </c>
      <c r="BI130" s="158">
        <f t="shared" si="18"/>
        <v>0</v>
      </c>
      <c r="BJ130" s="14" t="s">
        <v>85</v>
      </c>
      <c r="BK130" s="158">
        <f t="shared" si="19"/>
        <v>0</v>
      </c>
      <c r="BL130" s="14" t="s">
        <v>254</v>
      </c>
      <c r="BM130" s="157" t="s">
        <v>1376</v>
      </c>
    </row>
    <row r="131" spans="2:65" s="1" customFormat="1" ht="16.5" customHeight="1">
      <c r="B131" s="145"/>
      <c r="C131" s="159" t="s">
        <v>321</v>
      </c>
      <c r="D131" s="159" t="s">
        <v>255</v>
      </c>
      <c r="E131" s="160" t="s">
        <v>1377</v>
      </c>
      <c r="F131" s="161" t="s">
        <v>1378</v>
      </c>
      <c r="G131" s="162" t="s">
        <v>307</v>
      </c>
      <c r="H131" s="163">
        <v>24</v>
      </c>
      <c r="I131" s="164"/>
      <c r="J131" s="165">
        <f t="shared" si="10"/>
        <v>0</v>
      </c>
      <c r="K131" s="161" t="s">
        <v>195</v>
      </c>
      <c r="L131" s="166"/>
      <c r="M131" s="167" t="s">
        <v>3</v>
      </c>
      <c r="N131" s="168" t="s">
        <v>44</v>
      </c>
      <c r="O131" s="49"/>
      <c r="P131" s="155">
        <f t="shared" si="11"/>
        <v>0</v>
      </c>
      <c r="Q131" s="155">
        <v>5.0000000000000002E-5</v>
      </c>
      <c r="R131" s="155">
        <f t="shared" si="12"/>
        <v>1.2000000000000001E-3</v>
      </c>
      <c r="S131" s="155">
        <v>0</v>
      </c>
      <c r="T131" s="156">
        <f t="shared" si="13"/>
        <v>0</v>
      </c>
      <c r="AR131" s="157" t="s">
        <v>712</v>
      </c>
      <c r="AT131" s="157" t="s">
        <v>255</v>
      </c>
      <c r="AU131" s="157" t="s">
        <v>85</v>
      </c>
      <c r="AY131" s="14" t="s">
        <v>189</v>
      </c>
      <c r="BE131" s="158">
        <f t="shared" si="14"/>
        <v>0</v>
      </c>
      <c r="BF131" s="158">
        <f t="shared" si="15"/>
        <v>0</v>
      </c>
      <c r="BG131" s="158">
        <f t="shared" si="16"/>
        <v>0</v>
      </c>
      <c r="BH131" s="158">
        <f t="shared" si="17"/>
        <v>0</v>
      </c>
      <c r="BI131" s="158">
        <f t="shared" si="18"/>
        <v>0</v>
      </c>
      <c r="BJ131" s="14" t="s">
        <v>85</v>
      </c>
      <c r="BK131" s="158">
        <f t="shared" si="19"/>
        <v>0</v>
      </c>
      <c r="BL131" s="14" t="s">
        <v>712</v>
      </c>
      <c r="BM131" s="157" t="s">
        <v>1379</v>
      </c>
    </row>
    <row r="132" spans="2:65" s="1" customFormat="1" ht="16.5" customHeight="1">
      <c r="B132" s="145"/>
      <c r="C132" s="146" t="s">
        <v>325</v>
      </c>
      <c r="D132" s="146" t="s">
        <v>191</v>
      </c>
      <c r="E132" s="147" t="s">
        <v>1380</v>
      </c>
      <c r="F132" s="148" t="s">
        <v>1381</v>
      </c>
      <c r="G132" s="149" t="s">
        <v>307</v>
      </c>
      <c r="H132" s="150">
        <v>10</v>
      </c>
      <c r="I132" s="151"/>
      <c r="J132" s="152">
        <f t="shared" si="10"/>
        <v>0</v>
      </c>
      <c r="K132" s="148" t="s">
        <v>195</v>
      </c>
      <c r="L132" s="29"/>
      <c r="M132" s="153" t="s">
        <v>3</v>
      </c>
      <c r="N132" s="154" t="s">
        <v>44</v>
      </c>
      <c r="O132" s="49"/>
      <c r="P132" s="155">
        <f t="shared" si="11"/>
        <v>0</v>
      </c>
      <c r="Q132" s="155">
        <v>0</v>
      </c>
      <c r="R132" s="155">
        <f t="shared" si="12"/>
        <v>0</v>
      </c>
      <c r="S132" s="155">
        <v>0</v>
      </c>
      <c r="T132" s="156">
        <f t="shared" si="13"/>
        <v>0</v>
      </c>
      <c r="AR132" s="157" t="s">
        <v>254</v>
      </c>
      <c r="AT132" s="157" t="s">
        <v>191</v>
      </c>
      <c r="AU132" s="157" t="s">
        <v>85</v>
      </c>
      <c r="AY132" s="14" t="s">
        <v>189</v>
      </c>
      <c r="BE132" s="158">
        <f t="shared" si="14"/>
        <v>0</v>
      </c>
      <c r="BF132" s="158">
        <f t="shared" si="15"/>
        <v>0</v>
      </c>
      <c r="BG132" s="158">
        <f t="shared" si="16"/>
        <v>0</v>
      </c>
      <c r="BH132" s="158">
        <f t="shared" si="17"/>
        <v>0</v>
      </c>
      <c r="BI132" s="158">
        <f t="shared" si="18"/>
        <v>0</v>
      </c>
      <c r="BJ132" s="14" t="s">
        <v>85</v>
      </c>
      <c r="BK132" s="158">
        <f t="shared" si="19"/>
        <v>0</v>
      </c>
      <c r="BL132" s="14" t="s">
        <v>254</v>
      </c>
      <c r="BM132" s="157" t="s">
        <v>1382</v>
      </c>
    </row>
    <row r="133" spans="2:65" s="1" customFormat="1" ht="16.5" customHeight="1">
      <c r="B133" s="145"/>
      <c r="C133" s="159" t="s">
        <v>329</v>
      </c>
      <c r="D133" s="159" t="s">
        <v>255</v>
      </c>
      <c r="E133" s="160" t="s">
        <v>1383</v>
      </c>
      <c r="F133" s="161" t="s">
        <v>1384</v>
      </c>
      <c r="G133" s="162" t="s">
        <v>307</v>
      </c>
      <c r="H133" s="163">
        <v>10</v>
      </c>
      <c r="I133" s="164"/>
      <c r="J133" s="165">
        <f t="shared" si="10"/>
        <v>0</v>
      </c>
      <c r="K133" s="161" t="s">
        <v>195</v>
      </c>
      <c r="L133" s="166"/>
      <c r="M133" s="167" t="s">
        <v>3</v>
      </c>
      <c r="N133" s="168" t="s">
        <v>44</v>
      </c>
      <c r="O133" s="49"/>
      <c r="P133" s="155">
        <f t="shared" si="11"/>
        <v>0</v>
      </c>
      <c r="Q133" s="155">
        <v>3.8999999999999999E-4</v>
      </c>
      <c r="R133" s="155">
        <f t="shared" si="12"/>
        <v>3.8999999999999998E-3</v>
      </c>
      <c r="S133" s="155">
        <v>0</v>
      </c>
      <c r="T133" s="156">
        <f t="shared" si="13"/>
        <v>0</v>
      </c>
      <c r="AR133" s="157" t="s">
        <v>712</v>
      </c>
      <c r="AT133" s="157" t="s">
        <v>255</v>
      </c>
      <c r="AU133" s="157" t="s">
        <v>85</v>
      </c>
      <c r="AY133" s="14" t="s">
        <v>189</v>
      </c>
      <c r="BE133" s="158">
        <f t="shared" si="14"/>
        <v>0</v>
      </c>
      <c r="BF133" s="158">
        <f t="shared" si="15"/>
        <v>0</v>
      </c>
      <c r="BG133" s="158">
        <f t="shared" si="16"/>
        <v>0</v>
      </c>
      <c r="BH133" s="158">
        <f t="shared" si="17"/>
        <v>0</v>
      </c>
      <c r="BI133" s="158">
        <f t="shared" si="18"/>
        <v>0</v>
      </c>
      <c r="BJ133" s="14" t="s">
        <v>85</v>
      </c>
      <c r="BK133" s="158">
        <f t="shared" si="19"/>
        <v>0</v>
      </c>
      <c r="BL133" s="14" t="s">
        <v>712</v>
      </c>
      <c r="BM133" s="157" t="s">
        <v>1385</v>
      </c>
    </row>
    <row r="134" spans="2:65" s="1" customFormat="1" ht="24" customHeight="1">
      <c r="B134" s="145"/>
      <c r="C134" s="146" t="s">
        <v>333</v>
      </c>
      <c r="D134" s="146" t="s">
        <v>191</v>
      </c>
      <c r="E134" s="147" t="s">
        <v>1386</v>
      </c>
      <c r="F134" s="148" t="s">
        <v>1387</v>
      </c>
      <c r="G134" s="149" t="s">
        <v>307</v>
      </c>
      <c r="H134" s="150">
        <v>40</v>
      </c>
      <c r="I134" s="151"/>
      <c r="J134" s="152">
        <f t="shared" si="10"/>
        <v>0</v>
      </c>
      <c r="K134" s="148" t="s">
        <v>195</v>
      </c>
      <c r="L134" s="29"/>
      <c r="M134" s="153" t="s">
        <v>3</v>
      </c>
      <c r="N134" s="154" t="s">
        <v>44</v>
      </c>
      <c r="O134" s="49"/>
      <c r="P134" s="155">
        <f t="shared" si="11"/>
        <v>0</v>
      </c>
      <c r="Q134" s="155">
        <v>0</v>
      </c>
      <c r="R134" s="155">
        <f t="shared" si="12"/>
        <v>0</v>
      </c>
      <c r="S134" s="155">
        <v>0</v>
      </c>
      <c r="T134" s="156">
        <f t="shared" si="13"/>
        <v>0</v>
      </c>
      <c r="AR134" s="157" t="s">
        <v>254</v>
      </c>
      <c r="AT134" s="157" t="s">
        <v>191</v>
      </c>
      <c r="AU134" s="157" t="s">
        <v>85</v>
      </c>
      <c r="AY134" s="14" t="s">
        <v>189</v>
      </c>
      <c r="BE134" s="158">
        <f t="shared" si="14"/>
        <v>0</v>
      </c>
      <c r="BF134" s="158">
        <f t="shared" si="15"/>
        <v>0</v>
      </c>
      <c r="BG134" s="158">
        <f t="shared" si="16"/>
        <v>0</v>
      </c>
      <c r="BH134" s="158">
        <f t="shared" si="17"/>
        <v>0</v>
      </c>
      <c r="BI134" s="158">
        <f t="shared" si="18"/>
        <v>0</v>
      </c>
      <c r="BJ134" s="14" t="s">
        <v>85</v>
      </c>
      <c r="BK134" s="158">
        <f t="shared" si="19"/>
        <v>0</v>
      </c>
      <c r="BL134" s="14" t="s">
        <v>254</v>
      </c>
      <c r="BM134" s="157" t="s">
        <v>1388</v>
      </c>
    </row>
    <row r="135" spans="2:65" s="1" customFormat="1" ht="16.5" customHeight="1">
      <c r="B135" s="145"/>
      <c r="C135" s="159" t="s">
        <v>337</v>
      </c>
      <c r="D135" s="159" t="s">
        <v>255</v>
      </c>
      <c r="E135" s="160" t="s">
        <v>1389</v>
      </c>
      <c r="F135" s="161" t="s">
        <v>1390</v>
      </c>
      <c r="G135" s="162" t="s">
        <v>307</v>
      </c>
      <c r="H135" s="163">
        <v>40</v>
      </c>
      <c r="I135" s="164"/>
      <c r="J135" s="165">
        <f t="shared" si="10"/>
        <v>0</v>
      </c>
      <c r="K135" s="161" t="s">
        <v>195</v>
      </c>
      <c r="L135" s="166"/>
      <c r="M135" s="167" t="s">
        <v>3</v>
      </c>
      <c r="N135" s="168" t="s">
        <v>44</v>
      </c>
      <c r="O135" s="49"/>
      <c r="P135" s="155">
        <f t="shared" si="11"/>
        <v>0</v>
      </c>
      <c r="Q135" s="155">
        <v>6.0000000000000002E-5</v>
      </c>
      <c r="R135" s="155">
        <f t="shared" si="12"/>
        <v>2.4000000000000002E-3</v>
      </c>
      <c r="S135" s="155">
        <v>0</v>
      </c>
      <c r="T135" s="156">
        <f t="shared" si="13"/>
        <v>0</v>
      </c>
      <c r="AR135" s="157" t="s">
        <v>712</v>
      </c>
      <c r="AT135" s="157" t="s">
        <v>255</v>
      </c>
      <c r="AU135" s="157" t="s">
        <v>85</v>
      </c>
      <c r="AY135" s="14" t="s">
        <v>189</v>
      </c>
      <c r="BE135" s="158">
        <f t="shared" si="14"/>
        <v>0</v>
      </c>
      <c r="BF135" s="158">
        <f t="shared" si="15"/>
        <v>0</v>
      </c>
      <c r="BG135" s="158">
        <f t="shared" si="16"/>
        <v>0</v>
      </c>
      <c r="BH135" s="158">
        <f t="shared" si="17"/>
        <v>0</v>
      </c>
      <c r="BI135" s="158">
        <f t="shared" si="18"/>
        <v>0</v>
      </c>
      <c r="BJ135" s="14" t="s">
        <v>85</v>
      </c>
      <c r="BK135" s="158">
        <f t="shared" si="19"/>
        <v>0</v>
      </c>
      <c r="BL135" s="14" t="s">
        <v>712</v>
      </c>
      <c r="BM135" s="157" t="s">
        <v>1391</v>
      </c>
    </row>
    <row r="136" spans="2:65" s="1" customFormat="1" ht="16.5" customHeight="1">
      <c r="B136" s="145"/>
      <c r="C136" s="146" t="s">
        <v>341</v>
      </c>
      <c r="D136" s="146" t="s">
        <v>191</v>
      </c>
      <c r="E136" s="147" t="s">
        <v>1392</v>
      </c>
      <c r="F136" s="148" t="s">
        <v>1393</v>
      </c>
      <c r="G136" s="149" t="s">
        <v>307</v>
      </c>
      <c r="H136" s="150">
        <v>104</v>
      </c>
      <c r="I136" s="151"/>
      <c r="J136" s="152">
        <f t="shared" si="10"/>
        <v>0</v>
      </c>
      <c r="K136" s="148" t="s">
        <v>195</v>
      </c>
      <c r="L136" s="29"/>
      <c r="M136" s="153" t="s">
        <v>3</v>
      </c>
      <c r="N136" s="154" t="s">
        <v>44</v>
      </c>
      <c r="O136" s="49"/>
      <c r="P136" s="155">
        <f t="shared" si="11"/>
        <v>0</v>
      </c>
      <c r="Q136" s="155">
        <v>0</v>
      </c>
      <c r="R136" s="155">
        <f t="shared" si="12"/>
        <v>0</v>
      </c>
      <c r="S136" s="155">
        <v>0</v>
      </c>
      <c r="T136" s="156">
        <f t="shared" si="13"/>
        <v>0</v>
      </c>
      <c r="AR136" s="157" t="s">
        <v>254</v>
      </c>
      <c r="AT136" s="157" t="s">
        <v>191</v>
      </c>
      <c r="AU136" s="157" t="s">
        <v>85</v>
      </c>
      <c r="AY136" s="14" t="s">
        <v>189</v>
      </c>
      <c r="BE136" s="158">
        <f t="shared" si="14"/>
        <v>0</v>
      </c>
      <c r="BF136" s="158">
        <f t="shared" si="15"/>
        <v>0</v>
      </c>
      <c r="BG136" s="158">
        <f t="shared" si="16"/>
        <v>0</v>
      </c>
      <c r="BH136" s="158">
        <f t="shared" si="17"/>
        <v>0</v>
      </c>
      <c r="BI136" s="158">
        <f t="shared" si="18"/>
        <v>0</v>
      </c>
      <c r="BJ136" s="14" t="s">
        <v>85</v>
      </c>
      <c r="BK136" s="158">
        <f t="shared" si="19"/>
        <v>0</v>
      </c>
      <c r="BL136" s="14" t="s">
        <v>254</v>
      </c>
      <c r="BM136" s="157" t="s">
        <v>1394</v>
      </c>
    </row>
    <row r="137" spans="2:65" s="1" customFormat="1" ht="16.5" customHeight="1">
      <c r="B137" s="145"/>
      <c r="C137" s="159" t="s">
        <v>345</v>
      </c>
      <c r="D137" s="159" t="s">
        <v>255</v>
      </c>
      <c r="E137" s="160" t="s">
        <v>1395</v>
      </c>
      <c r="F137" s="161" t="s">
        <v>1396</v>
      </c>
      <c r="G137" s="162" t="s">
        <v>307</v>
      </c>
      <c r="H137" s="163">
        <v>104</v>
      </c>
      <c r="I137" s="164"/>
      <c r="J137" s="165">
        <f t="shared" si="10"/>
        <v>0</v>
      </c>
      <c r="K137" s="161" t="s">
        <v>195</v>
      </c>
      <c r="L137" s="166"/>
      <c r="M137" s="167" t="s">
        <v>3</v>
      </c>
      <c r="N137" s="168" t="s">
        <v>44</v>
      </c>
      <c r="O137" s="49"/>
      <c r="P137" s="155">
        <f t="shared" si="11"/>
        <v>0</v>
      </c>
      <c r="Q137" s="155">
        <v>6.0000000000000002E-5</v>
      </c>
      <c r="R137" s="155">
        <f t="shared" si="12"/>
        <v>6.2399999999999999E-3</v>
      </c>
      <c r="S137" s="155">
        <v>0</v>
      </c>
      <c r="T137" s="156">
        <f t="shared" si="13"/>
        <v>0</v>
      </c>
      <c r="AR137" s="157" t="s">
        <v>712</v>
      </c>
      <c r="AT137" s="157" t="s">
        <v>255</v>
      </c>
      <c r="AU137" s="157" t="s">
        <v>85</v>
      </c>
      <c r="AY137" s="14" t="s">
        <v>189</v>
      </c>
      <c r="BE137" s="158">
        <f t="shared" si="14"/>
        <v>0</v>
      </c>
      <c r="BF137" s="158">
        <f t="shared" si="15"/>
        <v>0</v>
      </c>
      <c r="BG137" s="158">
        <f t="shared" si="16"/>
        <v>0</v>
      </c>
      <c r="BH137" s="158">
        <f t="shared" si="17"/>
        <v>0</v>
      </c>
      <c r="BI137" s="158">
        <f t="shared" si="18"/>
        <v>0</v>
      </c>
      <c r="BJ137" s="14" t="s">
        <v>85</v>
      </c>
      <c r="BK137" s="158">
        <f t="shared" si="19"/>
        <v>0</v>
      </c>
      <c r="BL137" s="14" t="s">
        <v>712</v>
      </c>
      <c r="BM137" s="157" t="s">
        <v>1397</v>
      </c>
    </row>
    <row r="138" spans="2:65" s="1" customFormat="1" ht="16.5" customHeight="1">
      <c r="B138" s="145"/>
      <c r="C138" s="146" t="s">
        <v>350</v>
      </c>
      <c r="D138" s="146" t="s">
        <v>191</v>
      </c>
      <c r="E138" s="147" t="s">
        <v>1398</v>
      </c>
      <c r="F138" s="148" t="s">
        <v>1399</v>
      </c>
      <c r="G138" s="149" t="s">
        <v>307</v>
      </c>
      <c r="H138" s="150">
        <v>3</v>
      </c>
      <c r="I138" s="151"/>
      <c r="J138" s="152">
        <f t="shared" si="10"/>
        <v>0</v>
      </c>
      <c r="K138" s="148" t="s">
        <v>195</v>
      </c>
      <c r="L138" s="29"/>
      <c r="M138" s="153" t="s">
        <v>3</v>
      </c>
      <c r="N138" s="154" t="s">
        <v>44</v>
      </c>
      <c r="O138" s="49"/>
      <c r="P138" s="155">
        <f t="shared" si="11"/>
        <v>0</v>
      </c>
      <c r="Q138" s="155">
        <v>0</v>
      </c>
      <c r="R138" s="155">
        <f t="shared" si="12"/>
        <v>0</v>
      </c>
      <c r="S138" s="155">
        <v>0</v>
      </c>
      <c r="T138" s="156">
        <f t="shared" si="13"/>
        <v>0</v>
      </c>
      <c r="AR138" s="157" t="s">
        <v>254</v>
      </c>
      <c r="AT138" s="157" t="s">
        <v>191</v>
      </c>
      <c r="AU138" s="157" t="s">
        <v>85</v>
      </c>
      <c r="AY138" s="14" t="s">
        <v>189</v>
      </c>
      <c r="BE138" s="158">
        <f t="shared" si="14"/>
        <v>0</v>
      </c>
      <c r="BF138" s="158">
        <f t="shared" si="15"/>
        <v>0</v>
      </c>
      <c r="BG138" s="158">
        <f t="shared" si="16"/>
        <v>0</v>
      </c>
      <c r="BH138" s="158">
        <f t="shared" si="17"/>
        <v>0</v>
      </c>
      <c r="BI138" s="158">
        <f t="shared" si="18"/>
        <v>0</v>
      </c>
      <c r="BJ138" s="14" t="s">
        <v>85</v>
      </c>
      <c r="BK138" s="158">
        <f t="shared" si="19"/>
        <v>0</v>
      </c>
      <c r="BL138" s="14" t="s">
        <v>254</v>
      </c>
      <c r="BM138" s="157" t="s">
        <v>1400</v>
      </c>
    </row>
    <row r="139" spans="2:65" s="1" customFormat="1" ht="16.5" customHeight="1">
      <c r="B139" s="145"/>
      <c r="C139" s="159" t="s">
        <v>354</v>
      </c>
      <c r="D139" s="159" t="s">
        <v>255</v>
      </c>
      <c r="E139" s="160" t="s">
        <v>1401</v>
      </c>
      <c r="F139" s="161" t="s">
        <v>1402</v>
      </c>
      <c r="G139" s="162" t="s">
        <v>307</v>
      </c>
      <c r="H139" s="163">
        <v>3</v>
      </c>
      <c r="I139" s="164"/>
      <c r="J139" s="165">
        <f t="shared" si="10"/>
        <v>0</v>
      </c>
      <c r="K139" s="161" t="s">
        <v>195</v>
      </c>
      <c r="L139" s="166"/>
      <c r="M139" s="167" t="s">
        <v>3</v>
      </c>
      <c r="N139" s="168" t="s">
        <v>44</v>
      </c>
      <c r="O139" s="49"/>
      <c r="P139" s="155">
        <f t="shared" si="11"/>
        <v>0</v>
      </c>
      <c r="Q139" s="155">
        <v>2.9999999999999997E-4</v>
      </c>
      <c r="R139" s="155">
        <f t="shared" si="12"/>
        <v>8.9999999999999998E-4</v>
      </c>
      <c r="S139" s="155">
        <v>0</v>
      </c>
      <c r="T139" s="156">
        <f t="shared" si="13"/>
        <v>0</v>
      </c>
      <c r="AR139" s="157" t="s">
        <v>712</v>
      </c>
      <c r="AT139" s="157" t="s">
        <v>255</v>
      </c>
      <c r="AU139" s="157" t="s">
        <v>85</v>
      </c>
      <c r="AY139" s="14" t="s">
        <v>189</v>
      </c>
      <c r="BE139" s="158">
        <f t="shared" si="14"/>
        <v>0</v>
      </c>
      <c r="BF139" s="158">
        <f t="shared" si="15"/>
        <v>0</v>
      </c>
      <c r="BG139" s="158">
        <f t="shared" si="16"/>
        <v>0</v>
      </c>
      <c r="BH139" s="158">
        <f t="shared" si="17"/>
        <v>0</v>
      </c>
      <c r="BI139" s="158">
        <f t="shared" si="18"/>
        <v>0</v>
      </c>
      <c r="BJ139" s="14" t="s">
        <v>85</v>
      </c>
      <c r="BK139" s="158">
        <f t="shared" si="19"/>
        <v>0</v>
      </c>
      <c r="BL139" s="14" t="s">
        <v>712</v>
      </c>
      <c r="BM139" s="157" t="s">
        <v>1403</v>
      </c>
    </row>
    <row r="140" spans="2:65" s="1" customFormat="1" ht="16.5" customHeight="1">
      <c r="B140" s="145"/>
      <c r="C140" s="146" t="s">
        <v>358</v>
      </c>
      <c r="D140" s="146" t="s">
        <v>191</v>
      </c>
      <c r="E140" s="147" t="s">
        <v>1404</v>
      </c>
      <c r="F140" s="148" t="s">
        <v>1405</v>
      </c>
      <c r="G140" s="149" t="s">
        <v>307</v>
      </c>
      <c r="H140" s="150">
        <v>11</v>
      </c>
      <c r="I140" s="151"/>
      <c r="J140" s="152">
        <f t="shared" si="10"/>
        <v>0</v>
      </c>
      <c r="K140" s="148" t="s">
        <v>195</v>
      </c>
      <c r="L140" s="29"/>
      <c r="M140" s="153" t="s">
        <v>3</v>
      </c>
      <c r="N140" s="154" t="s">
        <v>44</v>
      </c>
      <c r="O140" s="49"/>
      <c r="P140" s="155">
        <f t="shared" si="11"/>
        <v>0</v>
      </c>
      <c r="Q140" s="155">
        <v>0</v>
      </c>
      <c r="R140" s="155">
        <f t="shared" si="12"/>
        <v>0</v>
      </c>
      <c r="S140" s="155">
        <v>0</v>
      </c>
      <c r="T140" s="156">
        <f t="shared" si="13"/>
        <v>0</v>
      </c>
      <c r="AR140" s="157" t="s">
        <v>254</v>
      </c>
      <c r="AT140" s="157" t="s">
        <v>191</v>
      </c>
      <c r="AU140" s="157" t="s">
        <v>85</v>
      </c>
      <c r="AY140" s="14" t="s">
        <v>189</v>
      </c>
      <c r="BE140" s="158">
        <f t="shared" si="14"/>
        <v>0</v>
      </c>
      <c r="BF140" s="158">
        <f t="shared" si="15"/>
        <v>0</v>
      </c>
      <c r="BG140" s="158">
        <f t="shared" si="16"/>
        <v>0</v>
      </c>
      <c r="BH140" s="158">
        <f t="shared" si="17"/>
        <v>0</v>
      </c>
      <c r="BI140" s="158">
        <f t="shared" si="18"/>
        <v>0</v>
      </c>
      <c r="BJ140" s="14" t="s">
        <v>85</v>
      </c>
      <c r="BK140" s="158">
        <f t="shared" si="19"/>
        <v>0</v>
      </c>
      <c r="BL140" s="14" t="s">
        <v>254</v>
      </c>
      <c r="BM140" s="157" t="s">
        <v>1406</v>
      </c>
    </row>
    <row r="141" spans="2:65" s="1" customFormat="1" ht="16.5" customHeight="1">
      <c r="B141" s="145"/>
      <c r="C141" s="146" t="s">
        <v>362</v>
      </c>
      <c r="D141" s="146" t="s">
        <v>191</v>
      </c>
      <c r="E141" s="147" t="s">
        <v>1407</v>
      </c>
      <c r="F141" s="148" t="s">
        <v>1408</v>
      </c>
      <c r="G141" s="149" t="s">
        <v>307</v>
      </c>
      <c r="H141" s="150">
        <v>2</v>
      </c>
      <c r="I141" s="151"/>
      <c r="J141" s="152">
        <f t="shared" si="10"/>
        <v>0</v>
      </c>
      <c r="K141" s="148" t="s">
        <v>195</v>
      </c>
      <c r="L141" s="29"/>
      <c r="M141" s="153" t="s">
        <v>3</v>
      </c>
      <c r="N141" s="154" t="s">
        <v>44</v>
      </c>
      <c r="O141" s="49"/>
      <c r="P141" s="155">
        <f t="shared" si="11"/>
        <v>0</v>
      </c>
      <c r="Q141" s="155">
        <v>0</v>
      </c>
      <c r="R141" s="155">
        <f t="shared" si="12"/>
        <v>0</v>
      </c>
      <c r="S141" s="155">
        <v>0</v>
      </c>
      <c r="T141" s="156">
        <f t="shared" si="13"/>
        <v>0</v>
      </c>
      <c r="AR141" s="157" t="s">
        <v>254</v>
      </c>
      <c r="AT141" s="157" t="s">
        <v>191</v>
      </c>
      <c r="AU141" s="157" t="s">
        <v>85</v>
      </c>
      <c r="AY141" s="14" t="s">
        <v>189</v>
      </c>
      <c r="BE141" s="158">
        <f t="shared" si="14"/>
        <v>0</v>
      </c>
      <c r="BF141" s="158">
        <f t="shared" si="15"/>
        <v>0</v>
      </c>
      <c r="BG141" s="158">
        <f t="shared" si="16"/>
        <v>0</v>
      </c>
      <c r="BH141" s="158">
        <f t="shared" si="17"/>
        <v>0</v>
      </c>
      <c r="BI141" s="158">
        <f t="shared" si="18"/>
        <v>0</v>
      </c>
      <c r="BJ141" s="14" t="s">
        <v>85</v>
      </c>
      <c r="BK141" s="158">
        <f t="shared" si="19"/>
        <v>0</v>
      </c>
      <c r="BL141" s="14" t="s">
        <v>254</v>
      </c>
      <c r="BM141" s="157" t="s">
        <v>1409</v>
      </c>
    </row>
    <row r="142" spans="2:65" s="1" customFormat="1" ht="24" customHeight="1">
      <c r="B142" s="145"/>
      <c r="C142" s="146" t="s">
        <v>366</v>
      </c>
      <c r="D142" s="146" t="s">
        <v>191</v>
      </c>
      <c r="E142" s="147" t="s">
        <v>1410</v>
      </c>
      <c r="F142" s="148" t="s">
        <v>1411</v>
      </c>
      <c r="G142" s="149" t="s">
        <v>307</v>
      </c>
      <c r="H142" s="150">
        <v>21</v>
      </c>
      <c r="I142" s="151"/>
      <c r="J142" s="152">
        <f t="shared" si="10"/>
        <v>0</v>
      </c>
      <c r="K142" s="148" t="s">
        <v>195</v>
      </c>
      <c r="L142" s="29"/>
      <c r="M142" s="153" t="s">
        <v>3</v>
      </c>
      <c r="N142" s="154" t="s">
        <v>44</v>
      </c>
      <c r="O142" s="49"/>
      <c r="P142" s="155">
        <f t="shared" si="11"/>
        <v>0</v>
      </c>
      <c r="Q142" s="155">
        <v>0</v>
      </c>
      <c r="R142" s="155">
        <f t="shared" si="12"/>
        <v>0</v>
      </c>
      <c r="S142" s="155">
        <v>0</v>
      </c>
      <c r="T142" s="156">
        <f t="shared" si="13"/>
        <v>0</v>
      </c>
      <c r="AR142" s="157" t="s">
        <v>254</v>
      </c>
      <c r="AT142" s="157" t="s">
        <v>191</v>
      </c>
      <c r="AU142" s="157" t="s">
        <v>85</v>
      </c>
      <c r="AY142" s="14" t="s">
        <v>189</v>
      </c>
      <c r="BE142" s="158">
        <f t="shared" si="14"/>
        <v>0</v>
      </c>
      <c r="BF142" s="158">
        <f t="shared" si="15"/>
        <v>0</v>
      </c>
      <c r="BG142" s="158">
        <f t="shared" si="16"/>
        <v>0</v>
      </c>
      <c r="BH142" s="158">
        <f t="shared" si="17"/>
        <v>0</v>
      </c>
      <c r="BI142" s="158">
        <f t="shared" si="18"/>
        <v>0</v>
      </c>
      <c r="BJ142" s="14" t="s">
        <v>85</v>
      </c>
      <c r="BK142" s="158">
        <f t="shared" si="19"/>
        <v>0</v>
      </c>
      <c r="BL142" s="14" t="s">
        <v>254</v>
      </c>
      <c r="BM142" s="157" t="s">
        <v>1412</v>
      </c>
    </row>
    <row r="143" spans="2:65" s="1" customFormat="1" ht="24" customHeight="1">
      <c r="B143" s="145"/>
      <c r="C143" s="146" t="s">
        <v>370</v>
      </c>
      <c r="D143" s="146" t="s">
        <v>191</v>
      </c>
      <c r="E143" s="147" t="s">
        <v>1413</v>
      </c>
      <c r="F143" s="148" t="s">
        <v>1414</v>
      </c>
      <c r="G143" s="149" t="s">
        <v>307</v>
      </c>
      <c r="H143" s="150">
        <v>56</v>
      </c>
      <c r="I143" s="151"/>
      <c r="J143" s="152">
        <f t="shared" si="10"/>
        <v>0</v>
      </c>
      <c r="K143" s="148" t="s">
        <v>195</v>
      </c>
      <c r="L143" s="29"/>
      <c r="M143" s="153" t="s">
        <v>3</v>
      </c>
      <c r="N143" s="154" t="s">
        <v>44</v>
      </c>
      <c r="O143" s="49"/>
      <c r="P143" s="155">
        <f t="shared" si="11"/>
        <v>0</v>
      </c>
      <c r="Q143" s="155">
        <v>0</v>
      </c>
      <c r="R143" s="155">
        <f t="shared" si="12"/>
        <v>0</v>
      </c>
      <c r="S143" s="155">
        <v>0</v>
      </c>
      <c r="T143" s="156">
        <f t="shared" si="13"/>
        <v>0</v>
      </c>
      <c r="AR143" s="157" t="s">
        <v>254</v>
      </c>
      <c r="AT143" s="157" t="s">
        <v>191</v>
      </c>
      <c r="AU143" s="157" t="s">
        <v>85</v>
      </c>
      <c r="AY143" s="14" t="s">
        <v>189</v>
      </c>
      <c r="BE143" s="158">
        <f t="shared" si="14"/>
        <v>0</v>
      </c>
      <c r="BF143" s="158">
        <f t="shared" si="15"/>
        <v>0</v>
      </c>
      <c r="BG143" s="158">
        <f t="shared" si="16"/>
        <v>0</v>
      </c>
      <c r="BH143" s="158">
        <f t="shared" si="17"/>
        <v>0</v>
      </c>
      <c r="BI143" s="158">
        <f t="shared" si="18"/>
        <v>0</v>
      </c>
      <c r="BJ143" s="14" t="s">
        <v>85</v>
      </c>
      <c r="BK143" s="158">
        <f t="shared" si="19"/>
        <v>0</v>
      </c>
      <c r="BL143" s="14" t="s">
        <v>254</v>
      </c>
      <c r="BM143" s="157" t="s">
        <v>1415</v>
      </c>
    </row>
    <row r="144" spans="2:65" s="1" customFormat="1" ht="24" customHeight="1">
      <c r="B144" s="145"/>
      <c r="C144" s="146" t="s">
        <v>374</v>
      </c>
      <c r="D144" s="146" t="s">
        <v>191</v>
      </c>
      <c r="E144" s="147" t="s">
        <v>1416</v>
      </c>
      <c r="F144" s="148" t="s">
        <v>1417</v>
      </c>
      <c r="G144" s="149" t="s">
        <v>307</v>
      </c>
      <c r="H144" s="150">
        <v>9</v>
      </c>
      <c r="I144" s="151"/>
      <c r="J144" s="152">
        <f t="shared" si="10"/>
        <v>0</v>
      </c>
      <c r="K144" s="148" t="s">
        <v>195</v>
      </c>
      <c r="L144" s="29"/>
      <c r="M144" s="153" t="s">
        <v>3</v>
      </c>
      <c r="N144" s="154" t="s">
        <v>44</v>
      </c>
      <c r="O144" s="49"/>
      <c r="P144" s="155">
        <f t="shared" si="11"/>
        <v>0</v>
      </c>
      <c r="Q144" s="155">
        <v>0</v>
      </c>
      <c r="R144" s="155">
        <f t="shared" si="12"/>
        <v>0</v>
      </c>
      <c r="S144" s="155">
        <v>0</v>
      </c>
      <c r="T144" s="156">
        <f t="shared" si="13"/>
        <v>0</v>
      </c>
      <c r="AR144" s="157" t="s">
        <v>254</v>
      </c>
      <c r="AT144" s="157" t="s">
        <v>191</v>
      </c>
      <c r="AU144" s="157" t="s">
        <v>85</v>
      </c>
      <c r="AY144" s="14" t="s">
        <v>189</v>
      </c>
      <c r="BE144" s="158">
        <f t="shared" si="14"/>
        <v>0</v>
      </c>
      <c r="BF144" s="158">
        <f t="shared" si="15"/>
        <v>0</v>
      </c>
      <c r="BG144" s="158">
        <f t="shared" si="16"/>
        <v>0</v>
      </c>
      <c r="BH144" s="158">
        <f t="shared" si="17"/>
        <v>0</v>
      </c>
      <c r="BI144" s="158">
        <f t="shared" si="18"/>
        <v>0</v>
      </c>
      <c r="BJ144" s="14" t="s">
        <v>85</v>
      </c>
      <c r="BK144" s="158">
        <f t="shared" si="19"/>
        <v>0</v>
      </c>
      <c r="BL144" s="14" t="s">
        <v>254</v>
      </c>
      <c r="BM144" s="157" t="s">
        <v>1418</v>
      </c>
    </row>
    <row r="145" spans="2:65" s="1" customFormat="1" ht="24" customHeight="1">
      <c r="B145" s="145"/>
      <c r="C145" s="146" t="s">
        <v>376</v>
      </c>
      <c r="D145" s="146" t="s">
        <v>191</v>
      </c>
      <c r="E145" s="147" t="s">
        <v>1419</v>
      </c>
      <c r="F145" s="148" t="s">
        <v>1420</v>
      </c>
      <c r="G145" s="149" t="s">
        <v>307</v>
      </c>
      <c r="H145" s="150">
        <v>1</v>
      </c>
      <c r="I145" s="151"/>
      <c r="J145" s="152">
        <f t="shared" ref="J145:J162" si="20">ROUND(I145*H145,2)</f>
        <v>0</v>
      </c>
      <c r="K145" s="148" t="s">
        <v>195</v>
      </c>
      <c r="L145" s="29"/>
      <c r="M145" s="153" t="s">
        <v>3</v>
      </c>
      <c r="N145" s="154" t="s">
        <v>44</v>
      </c>
      <c r="O145" s="49"/>
      <c r="P145" s="155">
        <f t="shared" ref="P145:P162" si="21">O145*H145</f>
        <v>0</v>
      </c>
      <c r="Q145" s="155">
        <v>0</v>
      </c>
      <c r="R145" s="155">
        <f t="shared" ref="R145:R162" si="22">Q145*H145</f>
        <v>0</v>
      </c>
      <c r="S145" s="155">
        <v>0</v>
      </c>
      <c r="T145" s="156">
        <f t="shared" ref="T145:T162" si="23">S145*H145</f>
        <v>0</v>
      </c>
      <c r="AR145" s="157" t="s">
        <v>254</v>
      </c>
      <c r="AT145" s="157" t="s">
        <v>191</v>
      </c>
      <c r="AU145" s="157" t="s">
        <v>85</v>
      </c>
      <c r="AY145" s="14" t="s">
        <v>189</v>
      </c>
      <c r="BE145" s="158">
        <f t="shared" ref="BE145:BE162" si="24">IF(N145="základní",J145,0)</f>
        <v>0</v>
      </c>
      <c r="BF145" s="158">
        <f t="shared" ref="BF145:BF162" si="25">IF(N145="snížená",J145,0)</f>
        <v>0</v>
      </c>
      <c r="BG145" s="158">
        <f t="shared" ref="BG145:BG162" si="26">IF(N145="zákl. přenesená",J145,0)</f>
        <v>0</v>
      </c>
      <c r="BH145" s="158">
        <f t="shared" ref="BH145:BH162" si="27">IF(N145="sníž. přenesená",J145,0)</f>
        <v>0</v>
      </c>
      <c r="BI145" s="158">
        <f t="shared" ref="BI145:BI162" si="28">IF(N145="nulová",J145,0)</f>
        <v>0</v>
      </c>
      <c r="BJ145" s="14" t="s">
        <v>85</v>
      </c>
      <c r="BK145" s="158">
        <f t="shared" ref="BK145:BK162" si="29">ROUND(I145*H145,2)</f>
        <v>0</v>
      </c>
      <c r="BL145" s="14" t="s">
        <v>254</v>
      </c>
      <c r="BM145" s="157" t="s">
        <v>1421</v>
      </c>
    </row>
    <row r="146" spans="2:65" s="1" customFormat="1" ht="24" customHeight="1">
      <c r="B146" s="145"/>
      <c r="C146" s="146" t="s">
        <v>380</v>
      </c>
      <c r="D146" s="146" t="s">
        <v>191</v>
      </c>
      <c r="E146" s="147" t="s">
        <v>1422</v>
      </c>
      <c r="F146" s="148" t="s">
        <v>1423</v>
      </c>
      <c r="G146" s="149" t="s">
        <v>258</v>
      </c>
      <c r="H146" s="150">
        <v>80</v>
      </c>
      <c r="I146" s="151"/>
      <c r="J146" s="152">
        <f t="shared" si="20"/>
        <v>0</v>
      </c>
      <c r="K146" s="148" t="s">
        <v>195</v>
      </c>
      <c r="L146" s="29"/>
      <c r="M146" s="153" t="s">
        <v>3</v>
      </c>
      <c r="N146" s="154" t="s">
        <v>44</v>
      </c>
      <c r="O146" s="49"/>
      <c r="P146" s="155">
        <f t="shared" si="21"/>
        <v>0</v>
      </c>
      <c r="Q146" s="155">
        <v>0</v>
      </c>
      <c r="R146" s="155">
        <f t="shared" si="22"/>
        <v>0</v>
      </c>
      <c r="S146" s="155">
        <v>0</v>
      </c>
      <c r="T146" s="156">
        <f t="shared" si="23"/>
        <v>0</v>
      </c>
      <c r="AR146" s="157" t="s">
        <v>254</v>
      </c>
      <c r="AT146" s="157" t="s">
        <v>191</v>
      </c>
      <c r="AU146" s="157" t="s">
        <v>85</v>
      </c>
      <c r="AY146" s="14" t="s">
        <v>189</v>
      </c>
      <c r="BE146" s="158">
        <f t="shared" si="24"/>
        <v>0</v>
      </c>
      <c r="BF146" s="158">
        <f t="shared" si="25"/>
        <v>0</v>
      </c>
      <c r="BG146" s="158">
        <f t="shared" si="26"/>
        <v>0</v>
      </c>
      <c r="BH146" s="158">
        <f t="shared" si="27"/>
        <v>0</v>
      </c>
      <c r="BI146" s="158">
        <f t="shared" si="28"/>
        <v>0</v>
      </c>
      <c r="BJ146" s="14" t="s">
        <v>85</v>
      </c>
      <c r="BK146" s="158">
        <f t="shared" si="29"/>
        <v>0</v>
      </c>
      <c r="BL146" s="14" t="s">
        <v>254</v>
      </c>
      <c r="BM146" s="157" t="s">
        <v>1424</v>
      </c>
    </row>
    <row r="147" spans="2:65" s="1" customFormat="1" ht="16.5" customHeight="1">
      <c r="B147" s="145"/>
      <c r="C147" s="159" t="s">
        <v>384</v>
      </c>
      <c r="D147" s="159" t="s">
        <v>255</v>
      </c>
      <c r="E147" s="160" t="s">
        <v>1425</v>
      </c>
      <c r="F147" s="161" t="s">
        <v>1426</v>
      </c>
      <c r="G147" s="162" t="s">
        <v>258</v>
      </c>
      <c r="H147" s="163">
        <v>88</v>
      </c>
      <c r="I147" s="164"/>
      <c r="J147" s="165">
        <f t="shared" si="20"/>
        <v>0</v>
      </c>
      <c r="K147" s="161" t="s">
        <v>195</v>
      </c>
      <c r="L147" s="166"/>
      <c r="M147" s="167" t="s">
        <v>3</v>
      </c>
      <c r="N147" s="168" t="s">
        <v>44</v>
      </c>
      <c r="O147" s="49"/>
      <c r="P147" s="155">
        <f t="shared" si="21"/>
        <v>0</v>
      </c>
      <c r="Q147" s="155">
        <v>1E-4</v>
      </c>
      <c r="R147" s="155">
        <f t="shared" si="22"/>
        <v>8.8000000000000005E-3</v>
      </c>
      <c r="S147" s="155">
        <v>0</v>
      </c>
      <c r="T147" s="156">
        <f t="shared" si="23"/>
        <v>0</v>
      </c>
      <c r="AR147" s="157" t="s">
        <v>712</v>
      </c>
      <c r="AT147" s="157" t="s">
        <v>255</v>
      </c>
      <c r="AU147" s="157" t="s">
        <v>85</v>
      </c>
      <c r="AY147" s="14" t="s">
        <v>189</v>
      </c>
      <c r="BE147" s="158">
        <f t="shared" si="24"/>
        <v>0</v>
      </c>
      <c r="BF147" s="158">
        <f t="shared" si="25"/>
        <v>0</v>
      </c>
      <c r="BG147" s="158">
        <f t="shared" si="26"/>
        <v>0</v>
      </c>
      <c r="BH147" s="158">
        <f t="shared" si="27"/>
        <v>0</v>
      </c>
      <c r="BI147" s="158">
        <f t="shared" si="28"/>
        <v>0</v>
      </c>
      <c r="BJ147" s="14" t="s">
        <v>85</v>
      </c>
      <c r="BK147" s="158">
        <f t="shared" si="29"/>
        <v>0</v>
      </c>
      <c r="BL147" s="14" t="s">
        <v>712</v>
      </c>
      <c r="BM147" s="157" t="s">
        <v>1427</v>
      </c>
    </row>
    <row r="148" spans="2:65" s="1" customFormat="1" ht="24" customHeight="1">
      <c r="B148" s="145"/>
      <c r="C148" s="146" t="s">
        <v>388</v>
      </c>
      <c r="D148" s="146" t="s">
        <v>191</v>
      </c>
      <c r="E148" s="147" t="s">
        <v>1428</v>
      </c>
      <c r="F148" s="148" t="s">
        <v>1429</v>
      </c>
      <c r="G148" s="149" t="s">
        <v>258</v>
      </c>
      <c r="H148" s="150">
        <v>800</v>
      </c>
      <c r="I148" s="151"/>
      <c r="J148" s="152">
        <f t="shared" si="20"/>
        <v>0</v>
      </c>
      <c r="K148" s="148" t="s">
        <v>195</v>
      </c>
      <c r="L148" s="29"/>
      <c r="M148" s="153" t="s">
        <v>3</v>
      </c>
      <c r="N148" s="154" t="s">
        <v>44</v>
      </c>
      <c r="O148" s="49"/>
      <c r="P148" s="155">
        <f t="shared" si="21"/>
        <v>0</v>
      </c>
      <c r="Q148" s="155">
        <v>0</v>
      </c>
      <c r="R148" s="155">
        <f t="shared" si="22"/>
        <v>0</v>
      </c>
      <c r="S148" s="155">
        <v>0</v>
      </c>
      <c r="T148" s="156">
        <f t="shared" si="23"/>
        <v>0</v>
      </c>
      <c r="AR148" s="157" t="s">
        <v>254</v>
      </c>
      <c r="AT148" s="157" t="s">
        <v>191</v>
      </c>
      <c r="AU148" s="157" t="s">
        <v>85</v>
      </c>
      <c r="AY148" s="14" t="s">
        <v>189</v>
      </c>
      <c r="BE148" s="158">
        <f t="shared" si="24"/>
        <v>0</v>
      </c>
      <c r="BF148" s="158">
        <f t="shared" si="25"/>
        <v>0</v>
      </c>
      <c r="BG148" s="158">
        <f t="shared" si="26"/>
        <v>0</v>
      </c>
      <c r="BH148" s="158">
        <f t="shared" si="27"/>
        <v>0</v>
      </c>
      <c r="BI148" s="158">
        <f t="shared" si="28"/>
        <v>0</v>
      </c>
      <c r="BJ148" s="14" t="s">
        <v>85</v>
      </c>
      <c r="BK148" s="158">
        <f t="shared" si="29"/>
        <v>0</v>
      </c>
      <c r="BL148" s="14" t="s">
        <v>254</v>
      </c>
      <c r="BM148" s="157" t="s">
        <v>1430</v>
      </c>
    </row>
    <row r="149" spans="2:65" s="1" customFormat="1" ht="16.5" customHeight="1">
      <c r="B149" s="145"/>
      <c r="C149" s="159" t="s">
        <v>392</v>
      </c>
      <c r="D149" s="159" t="s">
        <v>255</v>
      </c>
      <c r="E149" s="160" t="s">
        <v>1431</v>
      </c>
      <c r="F149" s="161" t="s">
        <v>1432</v>
      </c>
      <c r="G149" s="162" t="s">
        <v>258</v>
      </c>
      <c r="H149" s="163">
        <v>880</v>
      </c>
      <c r="I149" s="164"/>
      <c r="J149" s="165">
        <f t="shared" si="20"/>
        <v>0</v>
      </c>
      <c r="K149" s="161" t="s">
        <v>195</v>
      </c>
      <c r="L149" s="166"/>
      <c r="M149" s="167" t="s">
        <v>3</v>
      </c>
      <c r="N149" s="168" t="s">
        <v>44</v>
      </c>
      <c r="O149" s="49"/>
      <c r="P149" s="155">
        <f t="shared" si="21"/>
        <v>0</v>
      </c>
      <c r="Q149" s="155">
        <v>1.2E-4</v>
      </c>
      <c r="R149" s="155">
        <f t="shared" si="22"/>
        <v>0.1056</v>
      </c>
      <c r="S149" s="155">
        <v>0</v>
      </c>
      <c r="T149" s="156">
        <f t="shared" si="23"/>
        <v>0</v>
      </c>
      <c r="AR149" s="157" t="s">
        <v>712</v>
      </c>
      <c r="AT149" s="157" t="s">
        <v>255</v>
      </c>
      <c r="AU149" s="157" t="s">
        <v>85</v>
      </c>
      <c r="AY149" s="14" t="s">
        <v>189</v>
      </c>
      <c r="BE149" s="158">
        <f t="shared" si="24"/>
        <v>0</v>
      </c>
      <c r="BF149" s="158">
        <f t="shared" si="25"/>
        <v>0</v>
      </c>
      <c r="BG149" s="158">
        <f t="shared" si="26"/>
        <v>0</v>
      </c>
      <c r="BH149" s="158">
        <f t="shared" si="27"/>
        <v>0</v>
      </c>
      <c r="BI149" s="158">
        <f t="shared" si="28"/>
        <v>0</v>
      </c>
      <c r="BJ149" s="14" t="s">
        <v>85</v>
      </c>
      <c r="BK149" s="158">
        <f t="shared" si="29"/>
        <v>0</v>
      </c>
      <c r="BL149" s="14" t="s">
        <v>712</v>
      </c>
      <c r="BM149" s="157" t="s">
        <v>1433</v>
      </c>
    </row>
    <row r="150" spans="2:65" s="1" customFormat="1" ht="24" customHeight="1">
      <c r="B150" s="145"/>
      <c r="C150" s="146" t="s">
        <v>1434</v>
      </c>
      <c r="D150" s="146" t="s">
        <v>191</v>
      </c>
      <c r="E150" s="147" t="s">
        <v>1435</v>
      </c>
      <c r="F150" s="148" t="s">
        <v>1436</v>
      </c>
      <c r="G150" s="149" t="s">
        <v>258</v>
      </c>
      <c r="H150" s="150">
        <v>910</v>
      </c>
      <c r="I150" s="151"/>
      <c r="J150" s="152">
        <f t="shared" si="20"/>
        <v>0</v>
      </c>
      <c r="K150" s="148" t="s">
        <v>195</v>
      </c>
      <c r="L150" s="29"/>
      <c r="M150" s="153" t="s">
        <v>3</v>
      </c>
      <c r="N150" s="154" t="s">
        <v>44</v>
      </c>
      <c r="O150" s="49"/>
      <c r="P150" s="155">
        <f t="shared" si="21"/>
        <v>0</v>
      </c>
      <c r="Q150" s="155">
        <v>0</v>
      </c>
      <c r="R150" s="155">
        <f t="shared" si="22"/>
        <v>0</v>
      </c>
      <c r="S150" s="155">
        <v>0</v>
      </c>
      <c r="T150" s="156">
        <f t="shared" si="23"/>
        <v>0</v>
      </c>
      <c r="AR150" s="157" t="s">
        <v>254</v>
      </c>
      <c r="AT150" s="157" t="s">
        <v>191</v>
      </c>
      <c r="AU150" s="157" t="s">
        <v>85</v>
      </c>
      <c r="AY150" s="14" t="s">
        <v>189</v>
      </c>
      <c r="BE150" s="158">
        <f t="shared" si="24"/>
        <v>0</v>
      </c>
      <c r="BF150" s="158">
        <f t="shared" si="25"/>
        <v>0</v>
      </c>
      <c r="BG150" s="158">
        <f t="shared" si="26"/>
        <v>0</v>
      </c>
      <c r="BH150" s="158">
        <f t="shared" si="27"/>
        <v>0</v>
      </c>
      <c r="BI150" s="158">
        <f t="shared" si="28"/>
        <v>0</v>
      </c>
      <c r="BJ150" s="14" t="s">
        <v>85</v>
      </c>
      <c r="BK150" s="158">
        <f t="shared" si="29"/>
        <v>0</v>
      </c>
      <c r="BL150" s="14" t="s">
        <v>254</v>
      </c>
      <c r="BM150" s="157" t="s">
        <v>1437</v>
      </c>
    </row>
    <row r="151" spans="2:65" s="1" customFormat="1" ht="16.5" customHeight="1">
      <c r="B151" s="145"/>
      <c r="C151" s="159" t="s">
        <v>400</v>
      </c>
      <c r="D151" s="159" t="s">
        <v>255</v>
      </c>
      <c r="E151" s="160" t="s">
        <v>1438</v>
      </c>
      <c r="F151" s="161" t="s">
        <v>1439</v>
      </c>
      <c r="G151" s="162" t="s">
        <v>258</v>
      </c>
      <c r="H151" s="163">
        <v>825</v>
      </c>
      <c r="I151" s="164"/>
      <c r="J151" s="165">
        <f t="shared" si="20"/>
        <v>0</v>
      </c>
      <c r="K151" s="161" t="s">
        <v>195</v>
      </c>
      <c r="L151" s="166"/>
      <c r="M151" s="167" t="s">
        <v>3</v>
      </c>
      <c r="N151" s="168" t="s">
        <v>44</v>
      </c>
      <c r="O151" s="49"/>
      <c r="P151" s="155">
        <f t="shared" si="21"/>
        <v>0</v>
      </c>
      <c r="Q151" s="155">
        <v>1.7000000000000001E-4</v>
      </c>
      <c r="R151" s="155">
        <f t="shared" si="22"/>
        <v>0.14025000000000001</v>
      </c>
      <c r="S151" s="155">
        <v>0</v>
      </c>
      <c r="T151" s="156">
        <f t="shared" si="23"/>
        <v>0</v>
      </c>
      <c r="AR151" s="157" t="s">
        <v>712</v>
      </c>
      <c r="AT151" s="157" t="s">
        <v>255</v>
      </c>
      <c r="AU151" s="157" t="s">
        <v>85</v>
      </c>
      <c r="AY151" s="14" t="s">
        <v>189</v>
      </c>
      <c r="BE151" s="158">
        <f t="shared" si="24"/>
        <v>0</v>
      </c>
      <c r="BF151" s="158">
        <f t="shared" si="25"/>
        <v>0</v>
      </c>
      <c r="BG151" s="158">
        <f t="shared" si="26"/>
        <v>0</v>
      </c>
      <c r="BH151" s="158">
        <f t="shared" si="27"/>
        <v>0</v>
      </c>
      <c r="BI151" s="158">
        <f t="shared" si="28"/>
        <v>0</v>
      </c>
      <c r="BJ151" s="14" t="s">
        <v>85</v>
      </c>
      <c r="BK151" s="158">
        <f t="shared" si="29"/>
        <v>0</v>
      </c>
      <c r="BL151" s="14" t="s">
        <v>712</v>
      </c>
      <c r="BM151" s="157" t="s">
        <v>1440</v>
      </c>
    </row>
    <row r="152" spans="2:65" s="1" customFormat="1" ht="16.5" customHeight="1">
      <c r="B152" s="145"/>
      <c r="C152" s="159" t="s">
        <v>404</v>
      </c>
      <c r="D152" s="159" t="s">
        <v>255</v>
      </c>
      <c r="E152" s="160" t="s">
        <v>1441</v>
      </c>
      <c r="F152" s="161" t="s">
        <v>1442</v>
      </c>
      <c r="G152" s="162" t="s">
        <v>258</v>
      </c>
      <c r="H152" s="163">
        <v>176</v>
      </c>
      <c r="I152" s="164"/>
      <c r="J152" s="165">
        <f t="shared" si="20"/>
        <v>0</v>
      </c>
      <c r="K152" s="161" t="s">
        <v>195</v>
      </c>
      <c r="L152" s="166"/>
      <c r="M152" s="167" t="s">
        <v>3</v>
      </c>
      <c r="N152" s="168" t="s">
        <v>44</v>
      </c>
      <c r="O152" s="49"/>
      <c r="P152" s="155">
        <f t="shared" si="21"/>
        <v>0</v>
      </c>
      <c r="Q152" s="155">
        <v>2.3000000000000001E-4</v>
      </c>
      <c r="R152" s="155">
        <f t="shared" si="22"/>
        <v>4.0480000000000002E-2</v>
      </c>
      <c r="S152" s="155">
        <v>0</v>
      </c>
      <c r="T152" s="156">
        <f t="shared" si="23"/>
        <v>0</v>
      </c>
      <c r="AR152" s="157" t="s">
        <v>712</v>
      </c>
      <c r="AT152" s="157" t="s">
        <v>255</v>
      </c>
      <c r="AU152" s="157" t="s">
        <v>85</v>
      </c>
      <c r="AY152" s="14" t="s">
        <v>189</v>
      </c>
      <c r="BE152" s="158">
        <f t="shared" si="24"/>
        <v>0</v>
      </c>
      <c r="BF152" s="158">
        <f t="shared" si="25"/>
        <v>0</v>
      </c>
      <c r="BG152" s="158">
        <f t="shared" si="26"/>
        <v>0</v>
      </c>
      <c r="BH152" s="158">
        <f t="shared" si="27"/>
        <v>0</v>
      </c>
      <c r="BI152" s="158">
        <f t="shared" si="28"/>
        <v>0</v>
      </c>
      <c r="BJ152" s="14" t="s">
        <v>85</v>
      </c>
      <c r="BK152" s="158">
        <f t="shared" si="29"/>
        <v>0</v>
      </c>
      <c r="BL152" s="14" t="s">
        <v>712</v>
      </c>
      <c r="BM152" s="157" t="s">
        <v>1443</v>
      </c>
    </row>
    <row r="153" spans="2:65" s="1" customFormat="1" ht="24" customHeight="1">
      <c r="B153" s="145"/>
      <c r="C153" s="146" t="s">
        <v>408</v>
      </c>
      <c r="D153" s="146" t="s">
        <v>191</v>
      </c>
      <c r="E153" s="147" t="s">
        <v>1444</v>
      </c>
      <c r="F153" s="148" t="s">
        <v>1445</v>
      </c>
      <c r="G153" s="149" t="s">
        <v>258</v>
      </c>
      <c r="H153" s="150">
        <v>50</v>
      </c>
      <c r="I153" s="151"/>
      <c r="J153" s="152">
        <f t="shared" si="20"/>
        <v>0</v>
      </c>
      <c r="K153" s="148" t="s">
        <v>195</v>
      </c>
      <c r="L153" s="29"/>
      <c r="M153" s="153" t="s">
        <v>3</v>
      </c>
      <c r="N153" s="154" t="s">
        <v>44</v>
      </c>
      <c r="O153" s="49"/>
      <c r="P153" s="155">
        <f t="shared" si="21"/>
        <v>0</v>
      </c>
      <c r="Q153" s="155">
        <v>0</v>
      </c>
      <c r="R153" s="155">
        <f t="shared" si="22"/>
        <v>0</v>
      </c>
      <c r="S153" s="155">
        <v>0</v>
      </c>
      <c r="T153" s="156">
        <f t="shared" si="23"/>
        <v>0</v>
      </c>
      <c r="AR153" s="157" t="s">
        <v>254</v>
      </c>
      <c r="AT153" s="157" t="s">
        <v>191</v>
      </c>
      <c r="AU153" s="157" t="s">
        <v>85</v>
      </c>
      <c r="AY153" s="14" t="s">
        <v>189</v>
      </c>
      <c r="BE153" s="158">
        <f t="shared" si="24"/>
        <v>0</v>
      </c>
      <c r="BF153" s="158">
        <f t="shared" si="25"/>
        <v>0</v>
      </c>
      <c r="BG153" s="158">
        <f t="shared" si="26"/>
        <v>0</v>
      </c>
      <c r="BH153" s="158">
        <f t="shared" si="27"/>
        <v>0</v>
      </c>
      <c r="BI153" s="158">
        <f t="shared" si="28"/>
        <v>0</v>
      </c>
      <c r="BJ153" s="14" t="s">
        <v>85</v>
      </c>
      <c r="BK153" s="158">
        <f t="shared" si="29"/>
        <v>0</v>
      </c>
      <c r="BL153" s="14" t="s">
        <v>254</v>
      </c>
      <c r="BM153" s="157" t="s">
        <v>1446</v>
      </c>
    </row>
    <row r="154" spans="2:65" s="1" customFormat="1" ht="16.5" customHeight="1">
      <c r="B154" s="145"/>
      <c r="C154" s="159" t="s">
        <v>1447</v>
      </c>
      <c r="D154" s="159" t="s">
        <v>255</v>
      </c>
      <c r="E154" s="160" t="s">
        <v>1448</v>
      </c>
      <c r="F154" s="161" t="s">
        <v>1449</v>
      </c>
      <c r="G154" s="162" t="s">
        <v>258</v>
      </c>
      <c r="H154" s="163">
        <v>55</v>
      </c>
      <c r="I154" s="164"/>
      <c r="J154" s="165">
        <f t="shared" si="20"/>
        <v>0</v>
      </c>
      <c r="K154" s="161" t="s">
        <v>195</v>
      </c>
      <c r="L154" s="166"/>
      <c r="M154" s="167" t="s">
        <v>3</v>
      </c>
      <c r="N154" s="168" t="s">
        <v>44</v>
      </c>
      <c r="O154" s="49"/>
      <c r="P154" s="155">
        <f t="shared" si="21"/>
        <v>0</v>
      </c>
      <c r="Q154" s="155">
        <v>1.6000000000000001E-4</v>
      </c>
      <c r="R154" s="155">
        <f t="shared" si="22"/>
        <v>8.8000000000000005E-3</v>
      </c>
      <c r="S154" s="155">
        <v>0</v>
      </c>
      <c r="T154" s="156">
        <f t="shared" si="23"/>
        <v>0</v>
      </c>
      <c r="AR154" s="157" t="s">
        <v>712</v>
      </c>
      <c r="AT154" s="157" t="s">
        <v>255</v>
      </c>
      <c r="AU154" s="157" t="s">
        <v>85</v>
      </c>
      <c r="AY154" s="14" t="s">
        <v>189</v>
      </c>
      <c r="BE154" s="158">
        <f t="shared" si="24"/>
        <v>0</v>
      </c>
      <c r="BF154" s="158">
        <f t="shared" si="25"/>
        <v>0</v>
      </c>
      <c r="BG154" s="158">
        <f t="shared" si="26"/>
        <v>0</v>
      </c>
      <c r="BH154" s="158">
        <f t="shared" si="27"/>
        <v>0</v>
      </c>
      <c r="BI154" s="158">
        <f t="shared" si="28"/>
        <v>0</v>
      </c>
      <c r="BJ154" s="14" t="s">
        <v>85</v>
      </c>
      <c r="BK154" s="158">
        <f t="shared" si="29"/>
        <v>0</v>
      </c>
      <c r="BL154" s="14" t="s">
        <v>712</v>
      </c>
      <c r="BM154" s="157" t="s">
        <v>1450</v>
      </c>
    </row>
    <row r="155" spans="2:65" s="1" customFormat="1" ht="24" customHeight="1">
      <c r="B155" s="145"/>
      <c r="C155" s="159" t="s">
        <v>416</v>
      </c>
      <c r="D155" s="159" t="s">
        <v>255</v>
      </c>
      <c r="E155" s="160" t="s">
        <v>1451</v>
      </c>
      <c r="F155" s="161" t="s">
        <v>1452</v>
      </c>
      <c r="G155" s="162" t="s">
        <v>307</v>
      </c>
      <c r="H155" s="163">
        <v>2</v>
      </c>
      <c r="I155" s="164"/>
      <c r="J155" s="165">
        <f t="shared" si="20"/>
        <v>0</v>
      </c>
      <c r="K155" s="161" t="s">
        <v>1453</v>
      </c>
      <c r="L155" s="166"/>
      <c r="M155" s="167" t="s">
        <v>3</v>
      </c>
      <c r="N155" s="168" t="s">
        <v>44</v>
      </c>
      <c r="O155" s="49"/>
      <c r="P155" s="155">
        <f t="shared" si="21"/>
        <v>0</v>
      </c>
      <c r="Q155" s="155">
        <v>0</v>
      </c>
      <c r="R155" s="155">
        <f t="shared" si="22"/>
        <v>0</v>
      </c>
      <c r="S155" s="155">
        <v>0</v>
      </c>
      <c r="T155" s="156">
        <f t="shared" si="23"/>
        <v>0</v>
      </c>
      <c r="AR155" s="157" t="s">
        <v>1454</v>
      </c>
      <c r="AT155" s="157" t="s">
        <v>255</v>
      </c>
      <c r="AU155" s="157" t="s">
        <v>85</v>
      </c>
      <c r="AY155" s="14" t="s">
        <v>189</v>
      </c>
      <c r="BE155" s="158">
        <f t="shared" si="24"/>
        <v>0</v>
      </c>
      <c r="BF155" s="158">
        <f t="shared" si="25"/>
        <v>0</v>
      </c>
      <c r="BG155" s="158">
        <f t="shared" si="26"/>
        <v>0</v>
      </c>
      <c r="BH155" s="158">
        <f t="shared" si="27"/>
        <v>0</v>
      </c>
      <c r="BI155" s="158">
        <f t="shared" si="28"/>
        <v>0</v>
      </c>
      <c r="BJ155" s="14" t="s">
        <v>85</v>
      </c>
      <c r="BK155" s="158">
        <f t="shared" si="29"/>
        <v>0</v>
      </c>
      <c r="BL155" s="14" t="s">
        <v>1454</v>
      </c>
      <c r="BM155" s="157" t="s">
        <v>1455</v>
      </c>
    </row>
    <row r="156" spans="2:65" s="1" customFormat="1" ht="24" customHeight="1">
      <c r="B156" s="145"/>
      <c r="C156" s="159" t="s">
        <v>420</v>
      </c>
      <c r="D156" s="159" t="s">
        <v>255</v>
      </c>
      <c r="E156" s="160" t="s">
        <v>1456</v>
      </c>
      <c r="F156" s="161" t="s">
        <v>1457</v>
      </c>
      <c r="G156" s="162" t="s">
        <v>890</v>
      </c>
      <c r="H156" s="163">
        <v>1</v>
      </c>
      <c r="I156" s="164"/>
      <c r="J156" s="165">
        <f t="shared" si="20"/>
        <v>0</v>
      </c>
      <c r="K156" s="161" t="s">
        <v>1453</v>
      </c>
      <c r="L156" s="166"/>
      <c r="M156" s="167" t="s">
        <v>3</v>
      </c>
      <c r="N156" s="168" t="s">
        <v>44</v>
      </c>
      <c r="O156" s="49"/>
      <c r="P156" s="155">
        <f t="shared" si="21"/>
        <v>0</v>
      </c>
      <c r="Q156" s="155">
        <v>0</v>
      </c>
      <c r="R156" s="155">
        <f t="shared" si="22"/>
        <v>0</v>
      </c>
      <c r="S156" s="155">
        <v>0</v>
      </c>
      <c r="T156" s="156">
        <f t="shared" si="23"/>
        <v>0</v>
      </c>
      <c r="AR156" s="157" t="s">
        <v>1454</v>
      </c>
      <c r="AT156" s="157" t="s">
        <v>255</v>
      </c>
      <c r="AU156" s="157" t="s">
        <v>85</v>
      </c>
      <c r="AY156" s="14" t="s">
        <v>189</v>
      </c>
      <c r="BE156" s="158">
        <f t="shared" si="24"/>
        <v>0</v>
      </c>
      <c r="BF156" s="158">
        <f t="shared" si="25"/>
        <v>0</v>
      </c>
      <c r="BG156" s="158">
        <f t="shared" si="26"/>
        <v>0</v>
      </c>
      <c r="BH156" s="158">
        <f t="shared" si="27"/>
        <v>0</v>
      </c>
      <c r="BI156" s="158">
        <f t="shared" si="28"/>
        <v>0</v>
      </c>
      <c r="BJ156" s="14" t="s">
        <v>85</v>
      </c>
      <c r="BK156" s="158">
        <f t="shared" si="29"/>
        <v>0</v>
      </c>
      <c r="BL156" s="14" t="s">
        <v>1454</v>
      </c>
      <c r="BM156" s="157" t="s">
        <v>1458</v>
      </c>
    </row>
    <row r="157" spans="2:65" s="1" customFormat="1" ht="24" customHeight="1">
      <c r="B157" s="145"/>
      <c r="C157" s="159" t="s">
        <v>424</v>
      </c>
      <c r="D157" s="159" t="s">
        <v>255</v>
      </c>
      <c r="E157" s="160" t="s">
        <v>1459</v>
      </c>
      <c r="F157" s="161" t="s">
        <v>1460</v>
      </c>
      <c r="G157" s="162" t="s">
        <v>890</v>
      </c>
      <c r="H157" s="163">
        <v>10</v>
      </c>
      <c r="I157" s="164"/>
      <c r="J157" s="165">
        <f t="shared" si="20"/>
        <v>0</v>
      </c>
      <c r="K157" s="161" t="s">
        <v>1453</v>
      </c>
      <c r="L157" s="166"/>
      <c r="M157" s="167" t="s">
        <v>3</v>
      </c>
      <c r="N157" s="168" t="s">
        <v>44</v>
      </c>
      <c r="O157" s="49"/>
      <c r="P157" s="155">
        <f t="shared" si="21"/>
        <v>0</v>
      </c>
      <c r="Q157" s="155">
        <v>0</v>
      </c>
      <c r="R157" s="155">
        <f t="shared" si="22"/>
        <v>0</v>
      </c>
      <c r="S157" s="155">
        <v>0</v>
      </c>
      <c r="T157" s="156">
        <f t="shared" si="23"/>
        <v>0</v>
      </c>
      <c r="AR157" s="157" t="s">
        <v>1454</v>
      </c>
      <c r="AT157" s="157" t="s">
        <v>255</v>
      </c>
      <c r="AU157" s="157" t="s">
        <v>85</v>
      </c>
      <c r="AY157" s="14" t="s">
        <v>189</v>
      </c>
      <c r="BE157" s="158">
        <f t="shared" si="24"/>
        <v>0</v>
      </c>
      <c r="BF157" s="158">
        <f t="shared" si="25"/>
        <v>0</v>
      </c>
      <c r="BG157" s="158">
        <f t="shared" si="26"/>
        <v>0</v>
      </c>
      <c r="BH157" s="158">
        <f t="shared" si="27"/>
        <v>0</v>
      </c>
      <c r="BI157" s="158">
        <f t="shared" si="28"/>
        <v>0</v>
      </c>
      <c r="BJ157" s="14" t="s">
        <v>85</v>
      </c>
      <c r="BK157" s="158">
        <f t="shared" si="29"/>
        <v>0</v>
      </c>
      <c r="BL157" s="14" t="s">
        <v>1454</v>
      </c>
      <c r="BM157" s="157" t="s">
        <v>1461</v>
      </c>
    </row>
    <row r="158" spans="2:65" s="1" customFormat="1" ht="16.5" customHeight="1">
      <c r="B158" s="145"/>
      <c r="C158" s="159" t="s">
        <v>429</v>
      </c>
      <c r="D158" s="159" t="s">
        <v>255</v>
      </c>
      <c r="E158" s="160" t="s">
        <v>1462</v>
      </c>
      <c r="F158" s="161" t="s">
        <v>1463</v>
      </c>
      <c r="G158" s="162" t="s">
        <v>307</v>
      </c>
      <c r="H158" s="163">
        <v>10</v>
      </c>
      <c r="I158" s="164"/>
      <c r="J158" s="165">
        <f t="shared" si="20"/>
        <v>0</v>
      </c>
      <c r="K158" s="161" t="s">
        <v>1453</v>
      </c>
      <c r="L158" s="166"/>
      <c r="M158" s="167" t="s">
        <v>3</v>
      </c>
      <c r="N158" s="168" t="s">
        <v>44</v>
      </c>
      <c r="O158" s="49"/>
      <c r="P158" s="155">
        <f t="shared" si="21"/>
        <v>0</v>
      </c>
      <c r="Q158" s="155">
        <v>0</v>
      </c>
      <c r="R158" s="155">
        <f t="shared" si="22"/>
        <v>0</v>
      </c>
      <c r="S158" s="155">
        <v>0</v>
      </c>
      <c r="T158" s="156">
        <f t="shared" si="23"/>
        <v>0</v>
      </c>
      <c r="AR158" s="157" t="s">
        <v>1454</v>
      </c>
      <c r="AT158" s="157" t="s">
        <v>255</v>
      </c>
      <c r="AU158" s="157" t="s">
        <v>85</v>
      </c>
      <c r="AY158" s="14" t="s">
        <v>189</v>
      </c>
      <c r="BE158" s="158">
        <f t="shared" si="24"/>
        <v>0</v>
      </c>
      <c r="BF158" s="158">
        <f t="shared" si="25"/>
        <v>0</v>
      </c>
      <c r="BG158" s="158">
        <f t="shared" si="26"/>
        <v>0</v>
      </c>
      <c r="BH158" s="158">
        <f t="shared" si="27"/>
        <v>0</v>
      </c>
      <c r="BI158" s="158">
        <f t="shared" si="28"/>
        <v>0</v>
      </c>
      <c r="BJ158" s="14" t="s">
        <v>85</v>
      </c>
      <c r="BK158" s="158">
        <f t="shared" si="29"/>
        <v>0</v>
      </c>
      <c r="BL158" s="14" t="s">
        <v>1454</v>
      </c>
      <c r="BM158" s="157" t="s">
        <v>1464</v>
      </c>
    </row>
    <row r="159" spans="2:65" s="1" customFormat="1" ht="16.5" customHeight="1">
      <c r="B159" s="145"/>
      <c r="C159" s="159" t="s">
        <v>433</v>
      </c>
      <c r="D159" s="159" t="s">
        <v>255</v>
      </c>
      <c r="E159" s="160" t="s">
        <v>1465</v>
      </c>
      <c r="F159" s="161" t="s">
        <v>1466</v>
      </c>
      <c r="G159" s="162" t="s">
        <v>307</v>
      </c>
      <c r="H159" s="163">
        <v>77</v>
      </c>
      <c r="I159" s="164"/>
      <c r="J159" s="165">
        <f t="shared" si="20"/>
        <v>0</v>
      </c>
      <c r="K159" s="161" t="s">
        <v>1453</v>
      </c>
      <c r="L159" s="166"/>
      <c r="M159" s="167" t="s">
        <v>3</v>
      </c>
      <c r="N159" s="168" t="s">
        <v>44</v>
      </c>
      <c r="O159" s="49"/>
      <c r="P159" s="155">
        <f t="shared" si="21"/>
        <v>0</v>
      </c>
      <c r="Q159" s="155">
        <v>0</v>
      </c>
      <c r="R159" s="155">
        <f t="shared" si="22"/>
        <v>0</v>
      </c>
      <c r="S159" s="155">
        <v>0</v>
      </c>
      <c r="T159" s="156">
        <f t="shared" si="23"/>
        <v>0</v>
      </c>
      <c r="AR159" s="157" t="s">
        <v>1454</v>
      </c>
      <c r="AT159" s="157" t="s">
        <v>255</v>
      </c>
      <c r="AU159" s="157" t="s">
        <v>85</v>
      </c>
      <c r="AY159" s="14" t="s">
        <v>189</v>
      </c>
      <c r="BE159" s="158">
        <f t="shared" si="24"/>
        <v>0</v>
      </c>
      <c r="BF159" s="158">
        <f t="shared" si="25"/>
        <v>0</v>
      </c>
      <c r="BG159" s="158">
        <f t="shared" si="26"/>
        <v>0</v>
      </c>
      <c r="BH159" s="158">
        <f t="shared" si="27"/>
        <v>0</v>
      </c>
      <c r="BI159" s="158">
        <f t="shared" si="28"/>
        <v>0</v>
      </c>
      <c r="BJ159" s="14" t="s">
        <v>85</v>
      </c>
      <c r="BK159" s="158">
        <f t="shared" si="29"/>
        <v>0</v>
      </c>
      <c r="BL159" s="14" t="s">
        <v>1454</v>
      </c>
      <c r="BM159" s="157" t="s">
        <v>1467</v>
      </c>
    </row>
    <row r="160" spans="2:65" s="1" customFormat="1" ht="16.5" customHeight="1">
      <c r="B160" s="145"/>
      <c r="C160" s="159" t="s">
        <v>437</v>
      </c>
      <c r="D160" s="159" t="s">
        <v>255</v>
      </c>
      <c r="E160" s="160" t="s">
        <v>1468</v>
      </c>
      <c r="F160" s="161" t="s">
        <v>1469</v>
      </c>
      <c r="G160" s="162" t="s">
        <v>307</v>
      </c>
      <c r="H160" s="163">
        <v>9</v>
      </c>
      <c r="I160" s="164"/>
      <c r="J160" s="165">
        <f t="shared" si="20"/>
        <v>0</v>
      </c>
      <c r="K160" s="161" t="s">
        <v>1453</v>
      </c>
      <c r="L160" s="166"/>
      <c r="M160" s="167" t="s">
        <v>3</v>
      </c>
      <c r="N160" s="168" t="s">
        <v>44</v>
      </c>
      <c r="O160" s="49"/>
      <c r="P160" s="155">
        <f t="shared" si="21"/>
        <v>0</v>
      </c>
      <c r="Q160" s="155">
        <v>0</v>
      </c>
      <c r="R160" s="155">
        <f t="shared" si="22"/>
        <v>0</v>
      </c>
      <c r="S160" s="155">
        <v>0</v>
      </c>
      <c r="T160" s="156">
        <f t="shared" si="23"/>
        <v>0</v>
      </c>
      <c r="AR160" s="157" t="s">
        <v>1454</v>
      </c>
      <c r="AT160" s="157" t="s">
        <v>255</v>
      </c>
      <c r="AU160" s="157" t="s">
        <v>85</v>
      </c>
      <c r="AY160" s="14" t="s">
        <v>189</v>
      </c>
      <c r="BE160" s="158">
        <f t="shared" si="24"/>
        <v>0</v>
      </c>
      <c r="BF160" s="158">
        <f t="shared" si="25"/>
        <v>0</v>
      </c>
      <c r="BG160" s="158">
        <f t="shared" si="26"/>
        <v>0</v>
      </c>
      <c r="BH160" s="158">
        <f t="shared" si="27"/>
        <v>0</v>
      </c>
      <c r="BI160" s="158">
        <f t="shared" si="28"/>
        <v>0</v>
      </c>
      <c r="BJ160" s="14" t="s">
        <v>85</v>
      </c>
      <c r="BK160" s="158">
        <f t="shared" si="29"/>
        <v>0</v>
      </c>
      <c r="BL160" s="14" t="s">
        <v>1454</v>
      </c>
      <c r="BM160" s="157" t="s">
        <v>1470</v>
      </c>
    </row>
    <row r="161" spans="2:65" s="1" customFormat="1" ht="16.5" customHeight="1">
      <c r="B161" s="145"/>
      <c r="C161" s="159" t="s">
        <v>441</v>
      </c>
      <c r="D161" s="159" t="s">
        <v>255</v>
      </c>
      <c r="E161" s="160" t="s">
        <v>1471</v>
      </c>
      <c r="F161" s="161" t="s">
        <v>1472</v>
      </c>
      <c r="G161" s="162" t="s">
        <v>890</v>
      </c>
      <c r="H161" s="163">
        <v>1</v>
      </c>
      <c r="I161" s="164"/>
      <c r="J161" s="165">
        <f t="shared" si="20"/>
        <v>0</v>
      </c>
      <c r="K161" s="161" t="s">
        <v>1453</v>
      </c>
      <c r="L161" s="166"/>
      <c r="M161" s="167" t="s">
        <v>3</v>
      </c>
      <c r="N161" s="168" t="s">
        <v>44</v>
      </c>
      <c r="O161" s="49"/>
      <c r="P161" s="155">
        <f t="shared" si="21"/>
        <v>0</v>
      </c>
      <c r="Q161" s="155">
        <v>0</v>
      </c>
      <c r="R161" s="155">
        <f t="shared" si="22"/>
        <v>0</v>
      </c>
      <c r="S161" s="155">
        <v>0</v>
      </c>
      <c r="T161" s="156">
        <f t="shared" si="23"/>
        <v>0</v>
      </c>
      <c r="AR161" s="157" t="s">
        <v>1454</v>
      </c>
      <c r="AT161" s="157" t="s">
        <v>255</v>
      </c>
      <c r="AU161" s="157" t="s">
        <v>85</v>
      </c>
      <c r="AY161" s="14" t="s">
        <v>189</v>
      </c>
      <c r="BE161" s="158">
        <f t="shared" si="24"/>
        <v>0</v>
      </c>
      <c r="BF161" s="158">
        <f t="shared" si="25"/>
        <v>0</v>
      </c>
      <c r="BG161" s="158">
        <f t="shared" si="26"/>
        <v>0</v>
      </c>
      <c r="BH161" s="158">
        <f t="shared" si="27"/>
        <v>0</v>
      </c>
      <c r="BI161" s="158">
        <f t="shared" si="28"/>
        <v>0</v>
      </c>
      <c r="BJ161" s="14" t="s">
        <v>85</v>
      </c>
      <c r="BK161" s="158">
        <f t="shared" si="29"/>
        <v>0</v>
      </c>
      <c r="BL161" s="14" t="s">
        <v>1454</v>
      </c>
      <c r="BM161" s="157" t="s">
        <v>1473</v>
      </c>
    </row>
    <row r="162" spans="2:65" s="1" customFormat="1" ht="24" customHeight="1">
      <c r="B162" s="145"/>
      <c r="C162" s="146" t="s">
        <v>445</v>
      </c>
      <c r="D162" s="146" t="s">
        <v>191</v>
      </c>
      <c r="E162" s="147" t="s">
        <v>1474</v>
      </c>
      <c r="F162" s="148" t="s">
        <v>1475</v>
      </c>
      <c r="G162" s="149" t="s">
        <v>739</v>
      </c>
      <c r="H162" s="169"/>
      <c r="I162" s="151"/>
      <c r="J162" s="152">
        <f t="shared" si="20"/>
        <v>0</v>
      </c>
      <c r="K162" s="148" t="s">
        <v>195</v>
      </c>
      <c r="L162" s="29"/>
      <c r="M162" s="170" t="s">
        <v>3</v>
      </c>
      <c r="N162" s="171" t="s">
        <v>44</v>
      </c>
      <c r="O162" s="172"/>
      <c r="P162" s="173">
        <f t="shared" si="21"/>
        <v>0</v>
      </c>
      <c r="Q162" s="173">
        <v>0</v>
      </c>
      <c r="R162" s="173">
        <f t="shared" si="22"/>
        <v>0</v>
      </c>
      <c r="S162" s="173">
        <v>0</v>
      </c>
      <c r="T162" s="174">
        <f t="shared" si="23"/>
        <v>0</v>
      </c>
      <c r="AR162" s="157" t="s">
        <v>254</v>
      </c>
      <c r="AT162" s="157" t="s">
        <v>191</v>
      </c>
      <c r="AU162" s="157" t="s">
        <v>85</v>
      </c>
      <c r="AY162" s="14" t="s">
        <v>189</v>
      </c>
      <c r="BE162" s="158">
        <f t="shared" si="24"/>
        <v>0</v>
      </c>
      <c r="BF162" s="158">
        <f t="shared" si="25"/>
        <v>0</v>
      </c>
      <c r="BG162" s="158">
        <f t="shared" si="26"/>
        <v>0</v>
      </c>
      <c r="BH162" s="158">
        <f t="shared" si="27"/>
        <v>0</v>
      </c>
      <c r="BI162" s="158">
        <f t="shared" si="28"/>
        <v>0</v>
      </c>
      <c r="BJ162" s="14" t="s">
        <v>85</v>
      </c>
      <c r="BK162" s="158">
        <f t="shared" si="29"/>
        <v>0</v>
      </c>
      <c r="BL162" s="14" t="s">
        <v>254</v>
      </c>
      <c r="BM162" s="157" t="s">
        <v>1476</v>
      </c>
    </row>
    <row r="163" spans="2:65" s="1" customFormat="1" ht="6.95" customHeight="1">
      <c r="B163" s="38"/>
      <c r="C163" s="39"/>
      <c r="D163" s="39"/>
      <c r="E163" s="39"/>
      <c r="F163" s="39"/>
      <c r="G163" s="39"/>
      <c r="H163" s="39"/>
      <c r="I163" s="106"/>
      <c r="J163" s="39"/>
      <c r="K163" s="39"/>
      <c r="L163" s="29"/>
    </row>
  </sheetData>
  <autoFilter ref="C91:K162" xr:uid="{00000000-0009-0000-0000-000002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15"/>
  <sheetViews>
    <sheetView showGridLines="0" workbookViewId="0">
      <selection activeCell="F32" sqref="F3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9" width="20.1640625" style="87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3" t="s">
        <v>6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92</v>
      </c>
    </row>
    <row r="3" spans="2:46" ht="6.95" customHeight="1">
      <c r="B3" s="15"/>
      <c r="C3" s="16"/>
      <c r="D3" s="16"/>
      <c r="E3" s="16"/>
      <c r="F3" s="16"/>
      <c r="G3" s="16"/>
      <c r="H3" s="16"/>
      <c r="I3" s="88"/>
      <c r="J3" s="16"/>
      <c r="K3" s="16"/>
      <c r="L3" s="17"/>
      <c r="AT3" s="14" t="s">
        <v>79</v>
      </c>
    </row>
    <row r="4" spans="2:46" ht="24.95" customHeight="1">
      <c r="B4" s="17"/>
      <c r="D4" s="18" t="s">
        <v>136</v>
      </c>
      <c r="L4" s="17"/>
      <c r="M4" s="89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17</v>
      </c>
      <c r="L6" s="17"/>
    </row>
    <row r="7" spans="2:46" ht="16.5" customHeight="1">
      <c r="B7" s="17"/>
      <c r="E7" s="299" t="str">
        <f>'Rekapitulace stavby'!K6</f>
        <v>Sociální bydlení v ul. Mlýnská, Bystřice pod Hostýnem</v>
      </c>
      <c r="F7" s="300"/>
      <c r="G7" s="300"/>
      <c r="H7" s="300"/>
      <c r="L7" s="17"/>
    </row>
    <row r="8" spans="2:46" ht="12" customHeight="1">
      <c r="B8" s="17"/>
      <c r="D8" s="24" t="s">
        <v>137</v>
      </c>
      <c r="L8" s="17"/>
    </row>
    <row r="9" spans="2:46" s="1" customFormat="1" ht="16.5" customHeight="1">
      <c r="B9" s="29"/>
      <c r="E9" s="299" t="s">
        <v>138</v>
      </c>
      <c r="F9" s="298"/>
      <c r="G9" s="298"/>
      <c r="H9" s="298"/>
      <c r="I9" s="90"/>
      <c r="L9" s="29"/>
    </row>
    <row r="10" spans="2:46" s="1" customFormat="1" ht="12" customHeight="1">
      <c r="B10" s="29"/>
      <c r="D10" s="24" t="s">
        <v>139</v>
      </c>
      <c r="I10" s="90"/>
      <c r="L10" s="29"/>
    </row>
    <row r="11" spans="2:46" s="1" customFormat="1" ht="36.950000000000003" customHeight="1">
      <c r="B11" s="29"/>
      <c r="E11" s="271" t="s">
        <v>1477</v>
      </c>
      <c r="F11" s="298"/>
      <c r="G11" s="298"/>
      <c r="H11" s="298"/>
      <c r="I11" s="90"/>
      <c r="L11" s="29"/>
    </row>
    <row r="12" spans="2:46" s="1" customFormat="1">
      <c r="B12" s="29"/>
      <c r="I12" s="90"/>
      <c r="L12" s="29"/>
    </row>
    <row r="13" spans="2:46" s="1" customFormat="1" ht="12" customHeight="1">
      <c r="B13" s="29"/>
      <c r="D13" s="24" t="s">
        <v>18</v>
      </c>
      <c r="F13" s="22" t="s">
        <v>3</v>
      </c>
      <c r="I13" s="91" t="s">
        <v>19</v>
      </c>
      <c r="J13" s="22" t="s">
        <v>3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91" t="s">
        <v>22</v>
      </c>
      <c r="J14" s="46">
        <f>'Rekapitulace stavby'!AN8</f>
        <v>0</v>
      </c>
      <c r="L14" s="29"/>
    </row>
    <row r="15" spans="2:46" s="1" customFormat="1" ht="10.9" customHeight="1">
      <c r="B15" s="29"/>
      <c r="I15" s="90"/>
      <c r="L15" s="29"/>
    </row>
    <row r="16" spans="2:46" s="1" customFormat="1" ht="12" customHeight="1">
      <c r="B16" s="29"/>
      <c r="D16" s="24" t="s">
        <v>23</v>
      </c>
      <c r="I16" s="91" t="s">
        <v>24</v>
      </c>
      <c r="J16" s="22" t="s">
        <v>25</v>
      </c>
      <c r="L16" s="29"/>
    </row>
    <row r="17" spans="2:12" s="1" customFormat="1" ht="18" customHeight="1">
      <c r="B17" s="29"/>
      <c r="E17" s="22" t="s">
        <v>26</v>
      </c>
      <c r="I17" s="91" t="s">
        <v>27</v>
      </c>
      <c r="J17" s="22" t="s">
        <v>3</v>
      </c>
      <c r="L17" s="29"/>
    </row>
    <row r="18" spans="2:12" s="1" customFormat="1" ht="6.95" customHeight="1">
      <c r="B18" s="29"/>
      <c r="I18" s="90"/>
      <c r="L18" s="29"/>
    </row>
    <row r="19" spans="2:12" s="1" customFormat="1" ht="12" customHeight="1">
      <c r="B19" s="29"/>
      <c r="D19" s="24" t="s">
        <v>28</v>
      </c>
      <c r="I19" s="91" t="s">
        <v>24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301" t="str">
        <f>'Rekapitulace stavby'!E14</f>
        <v>Vyplň údaj</v>
      </c>
      <c r="F20" s="274"/>
      <c r="G20" s="274"/>
      <c r="H20" s="274"/>
      <c r="I20" s="91" t="s">
        <v>27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I21" s="90"/>
      <c r="L21" s="29"/>
    </row>
    <row r="22" spans="2:12" s="1" customFormat="1" ht="12" customHeight="1">
      <c r="B22" s="29"/>
      <c r="D22" s="24" t="s">
        <v>30</v>
      </c>
      <c r="I22" s="91" t="s">
        <v>24</v>
      </c>
      <c r="J22" s="22" t="s">
        <v>31</v>
      </c>
      <c r="L22" s="29"/>
    </row>
    <row r="23" spans="2:12" s="1" customFormat="1" ht="18" customHeight="1">
      <c r="B23" s="29"/>
      <c r="E23" s="22" t="s">
        <v>32</v>
      </c>
      <c r="I23" s="91" t="s">
        <v>27</v>
      </c>
      <c r="J23" s="22" t="s">
        <v>3</v>
      </c>
      <c r="L23" s="29"/>
    </row>
    <row r="24" spans="2:12" s="1" customFormat="1" ht="6.95" customHeight="1">
      <c r="B24" s="29"/>
      <c r="I24" s="90"/>
      <c r="L24" s="29"/>
    </row>
    <row r="25" spans="2:12" s="1" customFormat="1" ht="12" customHeight="1">
      <c r="B25" s="29"/>
      <c r="D25" s="24" t="s">
        <v>34</v>
      </c>
      <c r="I25" s="91" t="s">
        <v>24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91" t="s">
        <v>27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I27" s="90"/>
      <c r="L27" s="29"/>
    </row>
    <row r="28" spans="2:12" s="1" customFormat="1" ht="12" customHeight="1">
      <c r="B28" s="29"/>
      <c r="D28" s="24" t="s">
        <v>36</v>
      </c>
      <c r="I28" s="90"/>
      <c r="L28" s="29"/>
    </row>
    <row r="29" spans="2:12" s="7" customFormat="1" ht="51" customHeight="1">
      <c r="B29" s="92"/>
      <c r="E29" s="278" t="s">
        <v>37</v>
      </c>
      <c r="F29" s="278"/>
      <c r="G29" s="278"/>
      <c r="H29" s="278"/>
      <c r="I29" s="93"/>
      <c r="L29" s="92"/>
    </row>
    <row r="30" spans="2:12" s="1" customFormat="1" ht="6.95" customHeight="1">
      <c r="B30" s="29"/>
      <c r="I30" s="90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94"/>
      <c r="J31" s="47"/>
      <c r="K31" s="47"/>
      <c r="L31" s="29"/>
    </row>
    <row r="32" spans="2:12" s="1" customFormat="1" ht="25.35" customHeight="1">
      <c r="B32" s="29"/>
      <c r="D32" s="95" t="s">
        <v>38</v>
      </c>
      <c r="I32" s="90"/>
      <c r="J32" s="60">
        <f>ROUND(J87,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94"/>
      <c r="J33" s="47"/>
      <c r="K33" s="47"/>
      <c r="L33" s="29"/>
    </row>
    <row r="34" spans="2:12" s="1" customFormat="1" ht="14.45" customHeight="1">
      <c r="B34" s="29"/>
      <c r="F34" s="32" t="s">
        <v>40</v>
      </c>
      <c r="I34" s="96" t="s">
        <v>39</v>
      </c>
      <c r="J34" s="32" t="s">
        <v>41</v>
      </c>
      <c r="L34" s="29"/>
    </row>
    <row r="35" spans="2:12" s="1" customFormat="1" ht="14.45" customHeight="1">
      <c r="B35" s="29"/>
      <c r="D35" s="314" t="s">
        <v>42</v>
      </c>
      <c r="E35" s="24" t="s">
        <v>43</v>
      </c>
      <c r="F35" s="255"/>
      <c r="I35" s="98">
        <v>0.21</v>
      </c>
      <c r="J35" s="255"/>
      <c r="L35" s="29"/>
    </row>
    <row r="36" spans="2:12" s="1" customFormat="1" ht="14.45" customHeight="1">
      <c r="B36" s="29"/>
      <c r="E36" s="310" t="s">
        <v>44</v>
      </c>
      <c r="F36" s="311">
        <f>ROUND((SUM(BF87:BF114)),  2)</f>
        <v>0</v>
      </c>
      <c r="G36" s="312"/>
      <c r="H36" s="312"/>
      <c r="I36" s="313">
        <v>0.15</v>
      </c>
      <c r="J36" s="311">
        <f>ROUND(((SUM(BF87:BF114))*I36),  2)</f>
        <v>0</v>
      </c>
      <c r="L36" s="29"/>
    </row>
    <row r="37" spans="2:12" s="1" customFormat="1" ht="14.45" hidden="1" customHeight="1">
      <c r="B37" s="29"/>
      <c r="E37" s="24" t="s">
        <v>45</v>
      </c>
      <c r="F37" s="97">
        <f>ROUND((SUM(BG87:BG114)),  2)</f>
        <v>0</v>
      </c>
      <c r="I37" s="98">
        <v>0.21</v>
      </c>
      <c r="J37" s="97">
        <f>0</f>
        <v>0</v>
      </c>
      <c r="L37" s="29"/>
    </row>
    <row r="38" spans="2:12" s="1" customFormat="1" ht="14.45" hidden="1" customHeight="1">
      <c r="B38" s="29"/>
      <c r="E38" s="24" t="s">
        <v>46</v>
      </c>
      <c r="F38" s="97">
        <f>ROUND((SUM(BH87:BH114)),  2)</f>
        <v>0</v>
      </c>
      <c r="I38" s="98">
        <v>0.15</v>
      </c>
      <c r="J38" s="97">
        <f>0</f>
        <v>0</v>
      </c>
      <c r="L38" s="29"/>
    </row>
    <row r="39" spans="2:12" s="1" customFormat="1" ht="14.45" hidden="1" customHeight="1">
      <c r="B39" s="29"/>
      <c r="E39" s="24" t="s">
        <v>47</v>
      </c>
      <c r="F39" s="97">
        <f>ROUND((SUM(BI87:BI114)),  2)</f>
        <v>0</v>
      </c>
      <c r="I39" s="98">
        <v>0</v>
      </c>
      <c r="J39" s="97">
        <f>0</f>
        <v>0</v>
      </c>
      <c r="L39" s="29"/>
    </row>
    <row r="40" spans="2:12" s="1" customFormat="1" ht="6.95" customHeight="1">
      <c r="B40" s="29"/>
      <c r="I40" s="90"/>
      <c r="L40" s="29"/>
    </row>
    <row r="41" spans="2:12" s="1" customFormat="1" ht="25.35" customHeight="1">
      <c r="B41" s="29"/>
      <c r="C41" s="99"/>
      <c r="D41" s="100" t="s">
        <v>48</v>
      </c>
      <c r="E41" s="51"/>
      <c r="F41" s="51"/>
      <c r="G41" s="101" t="s">
        <v>49</v>
      </c>
      <c r="H41" s="102" t="s">
        <v>50</v>
      </c>
      <c r="I41" s="103"/>
      <c r="J41" s="104">
        <f>SUM(J32:J39)</f>
        <v>0</v>
      </c>
      <c r="K41" s="105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106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107"/>
      <c r="J46" s="41"/>
      <c r="K46" s="41"/>
      <c r="L46" s="29"/>
    </row>
    <row r="47" spans="2:12" s="1" customFormat="1" ht="24.95" customHeight="1">
      <c r="B47" s="29"/>
      <c r="C47" s="18" t="s">
        <v>141</v>
      </c>
      <c r="I47" s="90"/>
      <c r="L47" s="29"/>
    </row>
    <row r="48" spans="2:12" s="1" customFormat="1" ht="6.95" customHeight="1">
      <c r="B48" s="29"/>
      <c r="I48" s="90"/>
      <c r="L48" s="29"/>
    </row>
    <row r="49" spans="2:47" s="1" customFormat="1" ht="12" customHeight="1">
      <c r="B49" s="29"/>
      <c r="C49" s="24" t="s">
        <v>17</v>
      </c>
      <c r="I49" s="90"/>
      <c r="L49" s="29"/>
    </row>
    <row r="50" spans="2:47" s="1" customFormat="1" ht="16.5" customHeight="1">
      <c r="B50" s="29"/>
      <c r="E50" s="299" t="str">
        <f>E7</f>
        <v>Sociální bydlení v ul. Mlýnská, Bystřice pod Hostýnem</v>
      </c>
      <c r="F50" s="300"/>
      <c r="G50" s="300"/>
      <c r="H50" s="300"/>
      <c r="I50" s="90"/>
      <c r="L50" s="29"/>
    </row>
    <row r="51" spans="2:47" ht="12" customHeight="1">
      <c r="B51" s="17"/>
      <c r="C51" s="24" t="s">
        <v>137</v>
      </c>
      <c r="L51" s="17"/>
    </row>
    <row r="52" spans="2:47" s="1" customFormat="1" ht="16.5" customHeight="1">
      <c r="B52" s="29"/>
      <c r="E52" s="299" t="s">
        <v>138</v>
      </c>
      <c r="F52" s="298"/>
      <c r="G52" s="298"/>
      <c r="H52" s="298"/>
      <c r="I52" s="90"/>
      <c r="L52" s="29"/>
    </row>
    <row r="53" spans="2:47" s="1" customFormat="1" ht="12" customHeight="1">
      <c r="B53" s="29"/>
      <c r="C53" s="24" t="s">
        <v>139</v>
      </c>
      <c r="I53" s="90"/>
      <c r="L53" s="29"/>
    </row>
    <row r="54" spans="2:47" s="1" customFormat="1" ht="16.5" customHeight="1">
      <c r="B54" s="29"/>
      <c r="E54" s="271" t="str">
        <f>E11</f>
        <v>SO01 - 02.2 - Elektro - hromosvod</v>
      </c>
      <c r="F54" s="298"/>
      <c r="G54" s="298"/>
      <c r="H54" s="298"/>
      <c r="I54" s="90"/>
      <c r="L54" s="29"/>
    </row>
    <row r="55" spans="2:47" s="1" customFormat="1" ht="6.95" customHeight="1">
      <c r="B55" s="29"/>
      <c r="I55" s="90"/>
      <c r="L55" s="29"/>
    </row>
    <row r="56" spans="2:47" s="1" customFormat="1" ht="12" customHeight="1">
      <c r="B56" s="29"/>
      <c r="C56" s="24" t="s">
        <v>20</v>
      </c>
      <c r="F56" s="22" t="str">
        <f>F14</f>
        <v>Bystřice pod Hostýnem</v>
      </c>
      <c r="I56" s="91" t="s">
        <v>22</v>
      </c>
      <c r="J56" s="46">
        <f>IF(J14="","",J14)</f>
        <v>0</v>
      </c>
      <c r="L56" s="29"/>
    </row>
    <row r="57" spans="2:47" s="1" customFormat="1" ht="6.95" customHeight="1">
      <c r="B57" s="29"/>
      <c r="I57" s="90"/>
      <c r="L57" s="29"/>
    </row>
    <row r="58" spans="2:47" s="1" customFormat="1" ht="15.2" customHeight="1">
      <c r="B58" s="29"/>
      <c r="C58" s="24" t="s">
        <v>23</v>
      </c>
      <c r="F58" s="22" t="str">
        <f>E17</f>
        <v>Město Bystřice pod Hostýnem, Masarykovo nám. 137</v>
      </c>
      <c r="I58" s="91" t="s">
        <v>30</v>
      </c>
      <c r="J58" s="27" t="str">
        <f>E23</f>
        <v>dnprojekce s.r.o.</v>
      </c>
      <c r="L58" s="29"/>
    </row>
    <row r="59" spans="2:47" s="1" customFormat="1" ht="15.2" customHeight="1">
      <c r="B59" s="29"/>
      <c r="C59" s="24" t="s">
        <v>28</v>
      </c>
      <c r="F59" s="22" t="str">
        <f>IF(E20="","",E20)</f>
        <v>Vyplň údaj</v>
      </c>
      <c r="I59" s="91" t="s">
        <v>34</v>
      </c>
      <c r="J59" s="27" t="str">
        <f>E26</f>
        <v xml:space="preserve"> </v>
      </c>
      <c r="L59" s="29"/>
    </row>
    <row r="60" spans="2:47" s="1" customFormat="1" ht="10.35" customHeight="1">
      <c r="B60" s="29"/>
      <c r="I60" s="90"/>
      <c r="L60" s="29"/>
    </row>
    <row r="61" spans="2:47" s="1" customFormat="1" ht="29.25" customHeight="1">
      <c r="B61" s="29"/>
      <c r="C61" s="108" t="s">
        <v>142</v>
      </c>
      <c r="D61" s="99"/>
      <c r="E61" s="99"/>
      <c r="F61" s="99"/>
      <c r="G61" s="99"/>
      <c r="H61" s="99"/>
      <c r="I61" s="109"/>
      <c r="J61" s="110" t="s">
        <v>143</v>
      </c>
      <c r="K61" s="99"/>
      <c r="L61" s="29"/>
    </row>
    <row r="62" spans="2:47" s="1" customFormat="1" ht="10.35" customHeight="1">
      <c r="B62" s="29"/>
      <c r="I62" s="90"/>
      <c r="L62" s="29"/>
    </row>
    <row r="63" spans="2:47" s="1" customFormat="1" ht="22.9" customHeight="1">
      <c r="B63" s="29"/>
      <c r="C63" s="111" t="s">
        <v>70</v>
      </c>
      <c r="I63" s="90"/>
      <c r="J63" s="60">
        <f>J87</f>
        <v>0</v>
      </c>
      <c r="L63" s="29"/>
      <c r="AU63" s="14" t="s">
        <v>144</v>
      </c>
    </row>
    <row r="64" spans="2:47" s="8" customFormat="1" ht="24.95" customHeight="1">
      <c r="B64" s="112"/>
      <c r="D64" s="113" t="s">
        <v>158</v>
      </c>
      <c r="E64" s="114"/>
      <c r="F64" s="114"/>
      <c r="G64" s="114"/>
      <c r="H64" s="114"/>
      <c r="I64" s="115"/>
      <c r="J64" s="116">
        <f>J88</f>
        <v>0</v>
      </c>
      <c r="L64" s="112"/>
    </row>
    <row r="65" spans="2:12" s="9" customFormat="1" ht="19.899999999999999" customHeight="1">
      <c r="B65" s="117"/>
      <c r="D65" s="118" t="s">
        <v>1478</v>
      </c>
      <c r="E65" s="119"/>
      <c r="F65" s="119"/>
      <c r="G65" s="119"/>
      <c r="H65" s="119"/>
      <c r="I65" s="120"/>
      <c r="J65" s="121">
        <f>J89</f>
        <v>0</v>
      </c>
      <c r="L65" s="117"/>
    </row>
    <row r="66" spans="2:12" s="1" customFormat="1" ht="21.75" customHeight="1">
      <c r="B66" s="29"/>
      <c r="I66" s="90"/>
      <c r="L66" s="29"/>
    </row>
    <row r="67" spans="2:12" s="1" customFormat="1" ht="6.95" customHeight="1">
      <c r="B67" s="38"/>
      <c r="C67" s="39"/>
      <c r="D67" s="39"/>
      <c r="E67" s="39"/>
      <c r="F67" s="39"/>
      <c r="G67" s="39"/>
      <c r="H67" s="39"/>
      <c r="I67" s="106"/>
      <c r="J67" s="39"/>
      <c r="K67" s="39"/>
      <c r="L67" s="29"/>
    </row>
    <row r="71" spans="2:12" s="1" customFormat="1" ht="6.95" customHeight="1">
      <c r="B71" s="40"/>
      <c r="C71" s="41"/>
      <c r="D71" s="41"/>
      <c r="E71" s="41"/>
      <c r="F71" s="41"/>
      <c r="G71" s="41"/>
      <c r="H71" s="41"/>
      <c r="I71" s="107"/>
      <c r="J71" s="41"/>
      <c r="K71" s="41"/>
      <c r="L71" s="29"/>
    </row>
    <row r="72" spans="2:12" s="1" customFormat="1" ht="24.95" customHeight="1">
      <c r="B72" s="29"/>
      <c r="C72" s="18" t="s">
        <v>174</v>
      </c>
      <c r="I72" s="90"/>
      <c r="L72" s="29"/>
    </row>
    <row r="73" spans="2:12" s="1" customFormat="1" ht="6.95" customHeight="1">
      <c r="B73" s="29"/>
      <c r="I73" s="90"/>
      <c r="L73" s="29"/>
    </row>
    <row r="74" spans="2:12" s="1" customFormat="1" ht="12" customHeight="1">
      <c r="B74" s="29"/>
      <c r="C74" s="24" t="s">
        <v>17</v>
      </c>
      <c r="I74" s="90"/>
      <c r="L74" s="29"/>
    </row>
    <row r="75" spans="2:12" s="1" customFormat="1" ht="16.5" customHeight="1">
      <c r="B75" s="29"/>
      <c r="E75" s="299" t="str">
        <f>E7</f>
        <v>Sociální bydlení v ul. Mlýnská, Bystřice pod Hostýnem</v>
      </c>
      <c r="F75" s="300"/>
      <c r="G75" s="300"/>
      <c r="H75" s="300"/>
      <c r="I75" s="90"/>
      <c r="L75" s="29"/>
    </row>
    <row r="76" spans="2:12" ht="12" customHeight="1">
      <c r="B76" s="17"/>
      <c r="C76" s="24" t="s">
        <v>137</v>
      </c>
      <c r="L76" s="17"/>
    </row>
    <row r="77" spans="2:12" s="1" customFormat="1" ht="16.5" customHeight="1">
      <c r="B77" s="29"/>
      <c r="E77" s="299" t="s">
        <v>138</v>
      </c>
      <c r="F77" s="298"/>
      <c r="G77" s="298"/>
      <c r="H77" s="298"/>
      <c r="I77" s="90"/>
      <c r="L77" s="29"/>
    </row>
    <row r="78" spans="2:12" s="1" customFormat="1" ht="12" customHeight="1">
      <c r="B78" s="29"/>
      <c r="C78" s="24" t="s">
        <v>139</v>
      </c>
      <c r="I78" s="90"/>
      <c r="L78" s="29"/>
    </row>
    <row r="79" spans="2:12" s="1" customFormat="1" ht="16.5" customHeight="1">
      <c r="B79" s="29"/>
      <c r="E79" s="271" t="str">
        <f>E11</f>
        <v>SO01 - 02.2 - Elektro - hromosvod</v>
      </c>
      <c r="F79" s="298"/>
      <c r="G79" s="298"/>
      <c r="H79" s="298"/>
      <c r="I79" s="90"/>
      <c r="L79" s="29"/>
    </row>
    <row r="80" spans="2:12" s="1" customFormat="1" ht="6.95" customHeight="1">
      <c r="B80" s="29"/>
      <c r="I80" s="90"/>
      <c r="L80" s="29"/>
    </row>
    <row r="81" spans="2:65" s="1" customFormat="1" ht="12" customHeight="1">
      <c r="B81" s="29"/>
      <c r="C81" s="24" t="s">
        <v>20</v>
      </c>
      <c r="F81" s="22" t="str">
        <f>F14</f>
        <v>Bystřice pod Hostýnem</v>
      </c>
      <c r="I81" s="91" t="s">
        <v>22</v>
      </c>
      <c r="J81" s="46">
        <f>IF(J14="","",J14)</f>
        <v>0</v>
      </c>
      <c r="L81" s="29"/>
    </row>
    <row r="82" spans="2:65" s="1" customFormat="1" ht="6.95" customHeight="1">
      <c r="B82" s="29"/>
      <c r="I82" s="90"/>
      <c r="L82" s="29"/>
    </row>
    <row r="83" spans="2:65" s="1" customFormat="1" ht="15.2" customHeight="1">
      <c r="B83" s="29"/>
      <c r="C83" s="24" t="s">
        <v>23</v>
      </c>
      <c r="F83" s="22" t="str">
        <f>E17</f>
        <v>Město Bystřice pod Hostýnem, Masarykovo nám. 137</v>
      </c>
      <c r="I83" s="91" t="s">
        <v>30</v>
      </c>
      <c r="J83" s="27" t="str">
        <f>E23</f>
        <v>dnprojekce s.r.o.</v>
      </c>
      <c r="L83" s="29"/>
    </row>
    <row r="84" spans="2:65" s="1" customFormat="1" ht="15.2" customHeight="1">
      <c r="B84" s="29"/>
      <c r="C84" s="24" t="s">
        <v>28</v>
      </c>
      <c r="F84" s="22" t="str">
        <f>IF(E20="","",E20)</f>
        <v>Vyplň údaj</v>
      </c>
      <c r="I84" s="91" t="s">
        <v>34</v>
      </c>
      <c r="J84" s="27" t="str">
        <f>E26</f>
        <v xml:space="preserve"> </v>
      </c>
      <c r="L84" s="29"/>
    </row>
    <row r="85" spans="2:65" s="1" customFormat="1" ht="10.35" customHeight="1">
      <c r="B85" s="29"/>
      <c r="I85" s="90"/>
      <c r="L85" s="29"/>
    </row>
    <row r="86" spans="2:65" s="10" customFormat="1" ht="29.25" customHeight="1">
      <c r="B86" s="122"/>
      <c r="C86" s="123" t="s">
        <v>175</v>
      </c>
      <c r="D86" s="124" t="s">
        <v>57</v>
      </c>
      <c r="E86" s="124" t="s">
        <v>53</v>
      </c>
      <c r="F86" s="124" t="s">
        <v>54</v>
      </c>
      <c r="G86" s="124" t="s">
        <v>176</v>
      </c>
      <c r="H86" s="124" t="s">
        <v>177</v>
      </c>
      <c r="I86" s="125" t="s">
        <v>178</v>
      </c>
      <c r="J86" s="126" t="s">
        <v>143</v>
      </c>
      <c r="K86" s="127" t="s">
        <v>179</v>
      </c>
      <c r="L86" s="122"/>
      <c r="M86" s="53" t="s">
        <v>3</v>
      </c>
      <c r="N86" s="54" t="s">
        <v>42</v>
      </c>
      <c r="O86" s="54" t="s">
        <v>180</v>
      </c>
      <c r="P86" s="54" t="s">
        <v>181</v>
      </c>
      <c r="Q86" s="54" t="s">
        <v>182</v>
      </c>
      <c r="R86" s="54" t="s">
        <v>183</v>
      </c>
      <c r="S86" s="54" t="s">
        <v>184</v>
      </c>
      <c r="T86" s="55" t="s">
        <v>185</v>
      </c>
    </row>
    <row r="87" spans="2:65" s="1" customFormat="1" ht="22.9" customHeight="1">
      <c r="B87" s="29"/>
      <c r="C87" s="58" t="s">
        <v>186</v>
      </c>
      <c r="I87" s="90"/>
      <c r="J87" s="128">
        <f>BK87</f>
        <v>0</v>
      </c>
      <c r="L87" s="29"/>
      <c r="M87" s="56"/>
      <c r="N87" s="47"/>
      <c r="O87" s="47"/>
      <c r="P87" s="129">
        <f>P88</f>
        <v>0</v>
      </c>
      <c r="Q87" s="47"/>
      <c r="R87" s="129">
        <f>R88</f>
        <v>0.161049</v>
      </c>
      <c r="S87" s="47"/>
      <c r="T87" s="130">
        <f>T88</f>
        <v>0</v>
      </c>
      <c r="AT87" s="14" t="s">
        <v>71</v>
      </c>
      <c r="AU87" s="14" t="s">
        <v>144</v>
      </c>
      <c r="BK87" s="131">
        <f>BK88</f>
        <v>0</v>
      </c>
    </row>
    <row r="88" spans="2:65" s="11" customFormat="1" ht="25.9" customHeight="1">
      <c r="B88" s="132"/>
      <c r="D88" s="133" t="s">
        <v>71</v>
      </c>
      <c r="E88" s="134" t="s">
        <v>674</v>
      </c>
      <c r="F88" s="134" t="s">
        <v>675</v>
      </c>
      <c r="I88" s="135"/>
      <c r="J88" s="136">
        <f>BK88</f>
        <v>0</v>
      </c>
      <c r="L88" s="132"/>
      <c r="M88" s="137"/>
      <c r="N88" s="138"/>
      <c r="O88" s="138"/>
      <c r="P88" s="139">
        <f>P89</f>
        <v>0</v>
      </c>
      <c r="Q88" s="138"/>
      <c r="R88" s="139">
        <f>R89</f>
        <v>0.161049</v>
      </c>
      <c r="S88" s="138"/>
      <c r="T88" s="140">
        <f>T89</f>
        <v>0</v>
      </c>
      <c r="AR88" s="133" t="s">
        <v>85</v>
      </c>
      <c r="AT88" s="141" t="s">
        <v>71</v>
      </c>
      <c r="AU88" s="141" t="s">
        <v>72</v>
      </c>
      <c r="AY88" s="133" t="s">
        <v>189</v>
      </c>
      <c r="BK88" s="142">
        <f>BK89</f>
        <v>0</v>
      </c>
    </row>
    <row r="89" spans="2:65" s="11" customFormat="1" ht="22.9" customHeight="1">
      <c r="B89" s="132"/>
      <c r="D89" s="133" t="s">
        <v>71</v>
      </c>
      <c r="E89" s="143" t="s">
        <v>1479</v>
      </c>
      <c r="F89" s="143" t="s">
        <v>1480</v>
      </c>
      <c r="I89" s="135"/>
      <c r="J89" s="144">
        <f>BK89</f>
        <v>0</v>
      </c>
      <c r="L89" s="132"/>
      <c r="M89" s="137"/>
      <c r="N89" s="138"/>
      <c r="O89" s="138"/>
      <c r="P89" s="139">
        <f>SUM(P90:P114)</f>
        <v>0</v>
      </c>
      <c r="Q89" s="138"/>
      <c r="R89" s="139">
        <f>SUM(R90:R114)</f>
        <v>0.161049</v>
      </c>
      <c r="S89" s="138"/>
      <c r="T89" s="140">
        <f>SUM(T90:T114)</f>
        <v>0</v>
      </c>
      <c r="AR89" s="133" t="s">
        <v>85</v>
      </c>
      <c r="AT89" s="141" t="s">
        <v>71</v>
      </c>
      <c r="AU89" s="141" t="s">
        <v>79</v>
      </c>
      <c r="AY89" s="133" t="s">
        <v>189</v>
      </c>
      <c r="BK89" s="142">
        <f>SUM(BK90:BK114)</f>
        <v>0</v>
      </c>
    </row>
    <row r="90" spans="2:65" s="1" customFormat="1" ht="24" customHeight="1">
      <c r="B90" s="145"/>
      <c r="C90" s="146" t="s">
        <v>79</v>
      </c>
      <c r="D90" s="146" t="s">
        <v>191</v>
      </c>
      <c r="E90" s="147" t="s">
        <v>1481</v>
      </c>
      <c r="F90" s="148" t="s">
        <v>1482</v>
      </c>
      <c r="G90" s="149" t="s">
        <v>258</v>
      </c>
      <c r="H90" s="150">
        <v>70</v>
      </c>
      <c r="I90" s="151"/>
      <c r="J90" s="152">
        <f t="shared" ref="J90:J114" si="0">ROUND(I90*H90,2)</f>
        <v>0</v>
      </c>
      <c r="K90" s="148" t="s">
        <v>195</v>
      </c>
      <c r="L90" s="29"/>
      <c r="M90" s="153" t="s">
        <v>3</v>
      </c>
      <c r="N90" s="154" t="s">
        <v>44</v>
      </c>
      <c r="O90" s="49"/>
      <c r="P90" s="155">
        <f t="shared" ref="P90:P114" si="1">O90*H90</f>
        <v>0</v>
      </c>
      <c r="Q90" s="155">
        <v>0</v>
      </c>
      <c r="R90" s="155">
        <f t="shared" ref="R90:R114" si="2">Q90*H90</f>
        <v>0</v>
      </c>
      <c r="S90" s="155">
        <v>0</v>
      </c>
      <c r="T90" s="156">
        <f t="shared" ref="T90:T114" si="3">S90*H90</f>
        <v>0</v>
      </c>
      <c r="AR90" s="157" t="s">
        <v>254</v>
      </c>
      <c r="AT90" s="157" t="s">
        <v>191</v>
      </c>
      <c r="AU90" s="157" t="s">
        <v>85</v>
      </c>
      <c r="AY90" s="14" t="s">
        <v>189</v>
      </c>
      <c r="BE90" s="158">
        <f t="shared" ref="BE90:BE114" si="4">IF(N90="základní",J90,0)</f>
        <v>0</v>
      </c>
      <c r="BF90" s="158">
        <f t="shared" ref="BF90:BF114" si="5">IF(N90="snížená",J90,0)</f>
        <v>0</v>
      </c>
      <c r="BG90" s="158">
        <f t="shared" ref="BG90:BG114" si="6">IF(N90="zákl. přenesená",J90,0)</f>
        <v>0</v>
      </c>
      <c r="BH90" s="158">
        <f t="shared" ref="BH90:BH114" si="7">IF(N90="sníž. přenesená",J90,0)</f>
        <v>0</v>
      </c>
      <c r="BI90" s="158">
        <f t="shared" ref="BI90:BI114" si="8">IF(N90="nulová",J90,0)</f>
        <v>0</v>
      </c>
      <c r="BJ90" s="14" t="s">
        <v>85</v>
      </c>
      <c r="BK90" s="158">
        <f t="shared" ref="BK90:BK114" si="9">ROUND(I90*H90,2)</f>
        <v>0</v>
      </c>
      <c r="BL90" s="14" t="s">
        <v>254</v>
      </c>
      <c r="BM90" s="157" t="s">
        <v>1483</v>
      </c>
    </row>
    <row r="91" spans="2:65" s="1" customFormat="1" ht="16.5" customHeight="1">
      <c r="B91" s="145"/>
      <c r="C91" s="159" t="s">
        <v>85</v>
      </c>
      <c r="D91" s="159" t="s">
        <v>255</v>
      </c>
      <c r="E91" s="160" t="s">
        <v>1484</v>
      </c>
      <c r="F91" s="161" t="s">
        <v>1485</v>
      </c>
      <c r="G91" s="162" t="s">
        <v>702</v>
      </c>
      <c r="H91" s="163">
        <v>73.150000000000006</v>
      </c>
      <c r="I91" s="164"/>
      <c r="J91" s="165">
        <f t="shared" si="0"/>
        <v>0</v>
      </c>
      <c r="K91" s="161" t="s">
        <v>195</v>
      </c>
      <c r="L91" s="166"/>
      <c r="M91" s="167" t="s">
        <v>3</v>
      </c>
      <c r="N91" s="168" t="s">
        <v>44</v>
      </c>
      <c r="O91" s="49"/>
      <c r="P91" s="155">
        <f t="shared" si="1"/>
        <v>0</v>
      </c>
      <c r="Q91" s="155">
        <v>1E-3</v>
      </c>
      <c r="R91" s="155">
        <f t="shared" si="2"/>
        <v>7.3150000000000007E-2</v>
      </c>
      <c r="S91" s="155">
        <v>0</v>
      </c>
      <c r="T91" s="156">
        <f t="shared" si="3"/>
        <v>0</v>
      </c>
      <c r="AR91" s="157" t="s">
        <v>321</v>
      </c>
      <c r="AT91" s="157" t="s">
        <v>255</v>
      </c>
      <c r="AU91" s="157" t="s">
        <v>85</v>
      </c>
      <c r="AY91" s="14" t="s">
        <v>189</v>
      </c>
      <c r="BE91" s="158">
        <f t="shared" si="4"/>
        <v>0</v>
      </c>
      <c r="BF91" s="158">
        <f t="shared" si="5"/>
        <v>0</v>
      </c>
      <c r="BG91" s="158">
        <f t="shared" si="6"/>
        <v>0</v>
      </c>
      <c r="BH91" s="158">
        <f t="shared" si="7"/>
        <v>0</v>
      </c>
      <c r="BI91" s="158">
        <f t="shared" si="8"/>
        <v>0</v>
      </c>
      <c r="BJ91" s="14" t="s">
        <v>85</v>
      </c>
      <c r="BK91" s="158">
        <f t="shared" si="9"/>
        <v>0</v>
      </c>
      <c r="BL91" s="14" t="s">
        <v>254</v>
      </c>
      <c r="BM91" s="157" t="s">
        <v>1486</v>
      </c>
    </row>
    <row r="92" spans="2:65" s="1" customFormat="1" ht="16.5" customHeight="1">
      <c r="B92" s="145"/>
      <c r="C92" s="146" t="s">
        <v>201</v>
      </c>
      <c r="D92" s="146" t="s">
        <v>191</v>
      </c>
      <c r="E92" s="147" t="s">
        <v>1487</v>
      </c>
      <c r="F92" s="148" t="s">
        <v>1488</v>
      </c>
      <c r="G92" s="149" t="s">
        <v>258</v>
      </c>
      <c r="H92" s="150">
        <v>130.69999999999999</v>
      </c>
      <c r="I92" s="151"/>
      <c r="J92" s="152">
        <f t="shared" si="0"/>
        <v>0</v>
      </c>
      <c r="K92" s="148" t="s">
        <v>195</v>
      </c>
      <c r="L92" s="29"/>
      <c r="M92" s="153" t="s">
        <v>3</v>
      </c>
      <c r="N92" s="154" t="s">
        <v>44</v>
      </c>
      <c r="O92" s="49"/>
      <c r="P92" s="155">
        <f t="shared" si="1"/>
        <v>0</v>
      </c>
      <c r="Q92" s="155">
        <v>0</v>
      </c>
      <c r="R92" s="155">
        <f t="shared" si="2"/>
        <v>0</v>
      </c>
      <c r="S92" s="155">
        <v>0</v>
      </c>
      <c r="T92" s="156">
        <f t="shared" si="3"/>
        <v>0</v>
      </c>
      <c r="AR92" s="157" t="s">
        <v>254</v>
      </c>
      <c r="AT92" s="157" t="s">
        <v>191</v>
      </c>
      <c r="AU92" s="157" t="s">
        <v>85</v>
      </c>
      <c r="AY92" s="14" t="s">
        <v>189</v>
      </c>
      <c r="BE92" s="158">
        <f t="shared" si="4"/>
        <v>0</v>
      </c>
      <c r="BF92" s="158">
        <f t="shared" si="5"/>
        <v>0</v>
      </c>
      <c r="BG92" s="158">
        <f t="shared" si="6"/>
        <v>0</v>
      </c>
      <c r="BH92" s="158">
        <f t="shared" si="7"/>
        <v>0</v>
      </c>
      <c r="BI92" s="158">
        <f t="shared" si="8"/>
        <v>0</v>
      </c>
      <c r="BJ92" s="14" t="s">
        <v>85</v>
      </c>
      <c r="BK92" s="158">
        <f t="shared" si="9"/>
        <v>0</v>
      </c>
      <c r="BL92" s="14" t="s">
        <v>254</v>
      </c>
      <c r="BM92" s="157" t="s">
        <v>1489</v>
      </c>
    </row>
    <row r="93" spans="2:65" s="1" customFormat="1" ht="16.5" customHeight="1">
      <c r="B93" s="145"/>
      <c r="C93" s="159" t="s">
        <v>196</v>
      </c>
      <c r="D93" s="159" t="s">
        <v>255</v>
      </c>
      <c r="E93" s="160" t="s">
        <v>1490</v>
      </c>
      <c r="F93" s="161" t="s">
        <v>1491</v>
      </c>
      <c r="G93" s="162" t="s">
        <v>702</v>
      </c>
      <c r="H93" s="163">
        <v>19.408999999999999</v>
      </c>
      <c r="I93" s="164"/>
      <c r="J93" s="165">
        <f t="shared" si="0"/>
        <v>0</v>
      </c>
      <c r="K93" s="161" t="s">
        <v>195</v>
      </c>
      <c r="L93" s="166"/>
      <c r="M93" s="167" t="s">
        <v>3</v>
      </c>
      <c r="N93" s="168" t="s">
        <v>44</v>
      </c>
      <c r="O93" s="49"/>
      <c r="P93" s="155">
        <f t="shared" si="1"/>
        <v>0</v>
      </c>
      <c r="Q93" s="155">
        <v>1E-3</v>
      </c>
      <c r="R93" s="155">
        <f t="shared" si="2"/>
        <v>1.9408999999999999E-2</v>
      </c>
      <c r="S93" s="155">
        <v>0</v>
      </c>
      <c r="T93" s="156">
        <f t="shared" si="3"/>
        <v>0</v>
      </c>
      <c r="AR93" s="157" t="s">
        <v>321</v>
      </c>
      <c r="AT93" s="157" t="s">
        <v>255</v>
      </c>
      <c r="AU93" s="157" t="s">
        <v>85</v>
      </c>
      <c r="AY93" s="14" t="s">
        <v>189</v>
      </c>
      <c r="BE93" s="158">
        <f t="shared" si="4"/>
        <v>0</v>
      </c>
      <c r="BF93" s="158">
        <f t="shared" si="5"/>
        <v>0</v>
      </c>
      <c r="BG93" s="158">
        <f t="shared" si="6"/>
        <v>0</v>
      </c>
      <c r="BH93" s="158">
        <f t="shared" si="7"/>
        <v>0</v>
      </c>
      <c r="BI93" s="158">
        <f t="shared" si="8"/>
        <v>0</v>
      </c>
      <c r="BJ93" s="14" t="s">
        <v>85</v>
      </c>
      <c r="BK93" s="158">
        <f t="shared" si="9"/>
        <v>0</v>
      </c>
      <c r="BL93" s="14" t="s">
        <v>254</v>
      </c>
      <c r="BM93" s="157" t="s">
        <v>1492</v>
      </c>
    </row>
    <row r="94" spans="2:65" s="1" customFormat="1" ht="16.5" customHeight="1">
      <c r="B94" s="145"/>
      <c r="C94" s="146" t="s">
        <v>208</v>
      </c>
      <c r="D94" s="146" t="s">
        <v>191</v>
      </c>
      <c r="E94" s="147" t="s">
        <v>1493</v>
      </c>
      <c r="F94" s="148" t="s">
        <v>1494</v>
      </c>
      <c r="G94" s="149" t="s">
        <v>307</v>
      </c>
      <c r="H94" s="150">
        <v>44</v>
      </c>
      <c r="I94" s="151"/>
      <c r="J94" s="152">
        <f t="shared" si="0"/>
        <v>0</v>
      </c>
      <c r="K94" s="148" t="s">
        <v>195</v>
      </c>
      <c r="L94" s="29"/>
      <c r="M94" s="153" t="s">
        <v>3</v>
      </c>
      <c r="N94" s="154" t="s">
        <v>44</v>
      </c>
      <c r="O94" s="49"/>
      <c r="P94" s="155">
        <f t="shared" si="1"/>
        <v>0</v>
      </c>
      <c r="Q94" s="155">
        <v>0</v>
      </c>
      <c r="R94" s="155">
        <f t="shared" si="2"/>
        <v>0</v>
      </c>
      <c r="S94" s="155">
        <v>0</v>
      </c>
      <c r="T94" s="156">
        <f t="shared" si="3"/>
        <v>0</v>
      </c>
      <c r="AR94" s="157" t="s">
        <v>254</v>
      </c>
      <c r="AT94" s="157" t="s">
        <v>191</v>
      </c>
      <c r="AU94" s="157" t="s">
        <v>85</v>
      </c>
      <c r="AY94" s="14" t="s">
        <v>189</v>
      </c>
      <c r="BE94" s="158">
        <f t="shared" si="4"/>
        <v>0</v>
      </c>
      <c r="BF94" s="158">
        <f t="shared" si="5"/>
        <v>0</v>
      </c>
      <c r="BG94" s="158">
        <f t="shared" si="6"/>
        <v>0</v>
      </c>
      <c r="BH94" s="158">
        <f t="shared" si="7"/>
        <v>0</v>
      </c>
      <c r="BI94" s="158">
        <f t="shared" si="8"/>
        <v>0</v>
      </c>
      <c r="BJ94" s="14" t="s">
        <v>85</v>
      </c>
      <c r="BK94" s="158">
        <f t="shared" si="9"/>
        <v>0</v>
      </c>
      <c r="BL94" s="14" t="s">
        <v>254</v>
      </c>
      <c r="BM94" s="157" t="s">
        <v>1495</v>
      </c>
    </row>
    <row r="95" spans="2:65" s="1" customFormat="1" ht="16.5" customHeight="1">
      <c r="B95" s="145"/>
      <c r="C95" s="159" t="s">
        <v>212</v>
      </c>
      <c r="D95" s="159" t="s">
        <v>255</v>
      </c>
      <c r="E95" s="160" t="s">
        <v>1496</v>
      </c>
      <c r="F95" s="161" t="s">
        <v>1497</v>
      </c>
      <c r="G95" s="162" t="s">
        <v>307</v>
      </c>
      <c r="H95" s="163">
        <v>4</v>
      </c>
      <c r="I95" s="164"/>
      <c r="J95" s="165">
        <f t="shared" si="0"/>
        <v>0</v>
      </c>
      <c r="K95" s="161" t="s">
        <v>195</v>
      </c>
      <c r="L95" s="166"/>
      <c r="M95" s="167" t="s">
        <v>3</v>
      </c>
      <c r="N95" s="168" t="s">
        <v>44</v>
      </c>
      <c r="O95" s="49"/>
      <c r="P95" s="155">
        <f t="shared" si="1"/>
        <v>0</v>
      </c>
      <c r="Q95" s="155">
        <v>2.0000000000000001E-4</v>
      </c>
      <c r="R95" s="155">
        <f t="shared" si="2"/>
        <v>8.0000000000000004E-4</v>
      </c>
      <c r="S95" s="155">
        <v>0</v>
      </c>
      <c r="T95" s="156">
        <f t="shared" si="3"/>
        <v>0</v>
      </c>
      <c r="AR95" s="157" t="s">
        <v>321</v>
      </c>
      <c r="AT95" s="157" t="s">
        <v>255</v>
      </c>
      <c r="AU95" s="157" t="s">
        <v>85</v>
      </c>
      <c r="AY95" s="14" t="s">
        <v>189</v>
      </c>
      <c r="BE95" s="158">
        <f t="shared" si="4"/>
        <v>0</v>
      </c>
      <c r="BF95" s="158">
        <f t="shared" si="5"/>
        <v>0</v>
      </c>
      <c r="BG95" s="158">
        <f t="shared" si="6"/>
        <v>0</v>
      </c>
      <c r="BH95" s="158">
        <f t="shared" si="7"/>
        <v>0</v>
      </c>
      <c r="BI95" s="158">
        <f t="shared" si="8"/>
        <v>0</v>
      </c>
      <c r="BJ95" s="14" t="s">
        <v>85</v>
      </c>
      <c r="BK95" s="158">
        <f t="shared" si="9"/>
        <v>0</v>
      </c>
      <c r="BL95" s="14" t="s">
        <v>254</v>
      </c>
      <c r="BM95" s="157" t="s">
        <v>1498</v>
      </c>
    </row>
    <row r="96" spans="2:65" s="1" customFormat="1" ht="16.5" customHeight="1">
      <c r="B96" s="145"/>
      <c r="C96" s="159" t="s">
        <v>216</v>
      </c>
      <c r="D96" s="159" t="s">
        <v>255</v>
      </c>
      <c r="E96" s="160" t="s">
        <v>1499</v>
      </c>
      <c r="F96" s="161" t="s">
        <v>1500</v>
      </c>
      <c r="G96" s="162" t="s">
        <v>307</v>
      </c>
      <c r="H96" s="163">
        <v>3</v>
      </c>
      <c r="I96" s="164"/>
      <c r="J96" s="165">
        <f t="shared" si="0"/>
        <v>0</v>
      </c>
      <c r="K96" s="161" t="s">
        <v>195</v>
      </c>
      <c r="L96" s="166"/>
      <c r="M96" s="167" t="s">
        <v>3</v>
      </c>
      <c r="N96" s="168" t="s">
        <v>44</v>
      </c>
      <c r="O96" s="49"/>
      <c r="P96" s="155">
        <f t="shared" si="1"/>
        <v>0</v>
      </c>
      <c r="Q96" s="155">
        <v>1.6000000000000001E-4</v>
      </c>
      <c r="R96" s="155">
        <f t="shared" si="2"/>
        <v>4.8000000000000007E-4</v>
      </c>
      <c r="S96" s="155">
        <v>0</v>
      </c>
      <c r="T96" s="156">
        <f t="shared" si="3"/>
        <v>0</v>
      </c>
      <c r="AR96" s="157" t="s">
        <v>321</v>
      </c>
      <c r="AT96" s="157" t="s">
        <v>255</v>
      </c>
      <c r="AU96" s="157" t="s">
        <v>85</v>
      </c>
      <c r="AY96" s="14" t="s">
        <v>189</v>
      </c>
      <c r="BE96" s="158">
        <f t="shared" si="4"/>
        <v>0</v>
      </c>
      <c r="BF96" s="158">
        <f t="shared" si="5"/>
        <v>0</v>
      </c>
      <c r="BG96" s="158">
        <f t="shared" si="6"/>
        <v>0</v>
      </c>
      <c r="BH96" s="158">
        <f t="shared" si="7"/>
        <v>0</v>
      </c>
      <c r="BI96" s="158">
        <f t="shared" si="8"/>
        <v>0</v>
      </c>
      <c r="BJ96" s="14" t="s">
        <v>85</v>
      </c>
      <c r="BK96" s="158">
        <f t="shared" si="9"/>
        <v>0</v>
      </c>
      <c r="BL96" s="14" t="s">
        <v>254</v>
      </c>
      <c r="BM96" s="157" t="s">
        <v>1501</v>
      </c>
    </row>
    <row r="97" spans="2:65" s="1" customFormat="1" ht="16.5" customHeight="1">
      <c r="B97" s="145"/>
      <c r="C97" s="159" t="s">
        <v>220</v>
      </c>
      <c r="D97" s="159" t="s">
        <v>255</v>
      </c>
      <c r="E97" s="160" t="s">
        <v>1502</v>
      </c>
      <c r="F97" s="161" t="s">
        <v>1503</v>
      </c>
      <c r="G97" s="162" t="s">
        <v>307</v>
      </c>
      <c r="H97" s="163">
        <v>4</v>
      </c>
      <c r="I97" s="164"/>
      <c r="J97" s="165">
        <f t="shared" si="0"/>
        <v>0</v>
      </c>
      <c r="K97" s="161" t="s">
        <v>195</v>
      </c>
      <c r="L97" s="166"/>
      <c r="M97" s="167" t="s">
        <v>3</v>
      </c>
      <c r="N97" s="168" t="s">
        <v>44</v>
      </c>
      <c r="O97" s="49"/>
      <c r="P97" s="155">
        <f t="shared" si="1"/>
        <v>0</v>
      </c>
      <c r="Q97" s="155">
        <v>6.9999999999999999E-4</v>
      </c>
      <c r="R97" s="155">
        <f t="shared" si="2"/>
        <v>2.8E-3</v>
      </c>
      <c r="S97" s="155">
        <v>0</v>
      </c>
      <c r="T97" s="156">
        <f t="shared" si="3"/>
        <v>0</v>
      </c>
      <c r="AR97" s="157" t="s">
        <v>321</v>
      </c>
      <c r="AT97" s="157" t="s">
        <v>255</v>
      </c>
      <c r="AU97" s="157" t="s">
        <v>85</v>
      </c>
      <c r="AY97" s="14" t="s">
        <v>189</v>
      </c>
      <c r="BE97" s="158">
        <f t="shared" si="4"/>
        <v>0</v>
      </c>
      <c r="BF97" s="158">
        <f t="shared" si="5"/>
        <v>0</v>
      </c>
      <c r="BG97" s="158">
        <f t="shared" si="6"/>
        <v>0</v>
      </c>
      <c r="BH97" s="158">
        <f t="shared" si="7"/>
        <v>0</v>
      </c>
      <c r="BI97" s="158">
        <f t="shared" si="8"/>
        <v>0</v>
      </c>
      <c r="BJ97" s="14" t="s">
        <v>85</v>
      </c>
      <c r="BK97" s="158">
        <f t="shared" si="9"/>
        <v>0</v>
      </c>
      <c r="BL97" s="14" t="s">
        <v>254</v>
      </c>
      <c r="BM97" s="157" t="s">
        <v>1504</v>
      </c>
    </row>
    <row r="98" spans="2:65" s="1" customFormat="1" ht="16.5" customHeight="1">
      <c r="B98" s="145"/>
      <c r="C98" s="159" t="s">
        <v>225</v>
      </c>
      <c r="D98" s="159" t="s">
        <v>255</v>
      </c>
      <c r="E98" s="160" t="s">
        <v>1505</v>
      </c>
      <c r="F98" s="161" t="s">
        <v>1506</v>
      </c>
      <c r="G98" s="162" t="s">
        <v>307</v>
      </c>
      <c r="H98" s="163">
        <v>12</v>
      </c>
      <c r="I98" s="164"/>
      <c r="J98" s="165">
        <f t="shared" si="0"/>
        <v>0</v>
      </c>
      <c r="K98" s="161" t="s">
        <v>195</v>
      </c>
      <c r="L98" s="166"/>
      <c r="M98" s="167" t="s">
        <v>3</v>
      </c>
      <c r="N98" s="168" t="s">
        <v>44</v>
      </c>
      <c r="O98" s="49"/>
      <c r="P98" s="155">
        <f t="shared" si="1"/>
        <v>0</v>
      </c>
      <c r="Q98" s="155">
        <v>2.3000000000000001E-4</v>
      </c>
      <c r="R98" s="155">
        <f t="shared" si="2"/>
        <v>2.7600000000000003E-3</v>
      </c>
      <c r="S98" s="155">
        <v>0</v>
      </c>
      <c r="T98" s="156">
        <f t="shared" si="3"/>
        <v>0</v>
      </c>
      <c r="AR98" s="157" t="s">
        <v>321</v>
      </c>
      <c r="AT98" s="157" t="s">
        <v>255</v>
      </c>
      <c r="AU98" s="157" t="s">
        <v>85</v>
      </c>
      <c r="AY98" s="14" t="s">
        <v>189</v>
      </c>
      <c r="BE98" s="158">
        <f t="shared" si="4"/>
        <v>0</v>
      </c>
      <c r="BF98" s="158">
        <f t="shared" si="5"/>
        <v>0</v>
      </c>
      <c r="BG98" s="158">
        <f t="shared" si="6"/>
        <v>0</v>
      </c>
      <c r="BH98" s="158">
        <f t="shared" si="7"/>
        <v>0</v>
      </c>
      <c r="BI98" s="158">
        <f t="shared" si="8"/>
        <v>0</v>
      </c>
      <c r="BJ98" s="14" t="s">
        <v>85</v>
      </c>
      <c r="BK98" s="158">
        <f t="shared" si="9"/>
        <v>0</v>
      </c>
      <c r="BL98" s="14" t="s">
        <v>254</v>
      </c>
      <c r="BM98" s="157" t="s">
        <v>1507</v>
      </c>
    </row>
    <row r="99" spans="2:65" s="1" customFormat="1" ht="16.5" customHeight="1">
      <c r="B99" s="145"/>
      <c r="C99" s="159" t="s">
        <v>230</v>
      </c>
      <c r="D99" s="159" t="s">
        <v>255</v>
      </c>
      <c r="E99" s="160" t="s">
        <v>1508</v>
      </c>
      <c r="F99" s="161" t="s">
        <v>1509</v>
      </c>
      <c r="G99" s="162" t="s">
        <v>307</v>
      </c>
      <c r="H99" s="163">
        <v>16</v>
      </c>
      <c r="I99" s="164"/>
      <c r="J99" s="165">
        <f t="shared" si="0"/>
        <v>0</v>
      </c>
      <c r="K99" s="161" t="s">
        <v>195</v>
      </c>
      <c r="L99" s="166"/>
      <c r="M99" s="167" t="s">
        <v>3</v>
      </c>
      <c r="N99" s="168" t="s">
        <v>44</v>
      </c>
      <c r="O99" s="49"/>
      <c r="P99" s="155">
        <f t="shared" si="1"/>
        <v>0</v>
      </c>
      <c r="Q99" s="155">
        <v>1.4999999999999999E-4</v>
      </c>
      <c r="R99" s="155">
        <f t="shared" si="2"/>
        <v>2.3999999999999998E-3</v>
      </c>
      <c r="S99" s="155">
        <v>0</v>
      </c>
      <c r="T99" s="156">
        <f t="shared" si="3"/>
        <v>0</v>
      </c>
      <c r="AR99" s="157" t="s">
        <v>321</v>
      </c>
      <c r="AT99" s="157" t="s">
        <v>255</v>
      </c>
      <c r="AU99" s="157" t="s">
        <v>85</v>
      </c>
      <c r="AY99" s="14" t="s">
        <v>189</v>
      </c>
      <c r="BE99" s="158">
        <f t="shared" si="4"/>
        <v>0</v>
      </c>
      <c r="BF99" s="158">
        <f t="shared" si="5"/>
        <v>0</v>
      </c>
      <c r="BG99" s="158">
        <f t="shared" si="6"/>
        <v>0</v>
      </c>
      <c r="BH99" s="158">
        <f t="shared" si="7"/>
        <v>0</v>
      </c>
      <c r="BI99" s="158">
        <f t="shared" si="8"/>
        <v>0</v>
      </c>
      <c r="BJ99" s="14" t="s">
        <v>85</v>
      </c>
      <c r="BK99" s="158">
        <f t="shared" si="9"/>
        <v>0</v>
      </c>
      <c r="BL99" s="14" t="s">
        <v>254</v>
      </c>
      <c r="BM99" s="157" t="s">
        <v>1510</v>
      </c>
    </row>
    <row r="100" spans="2:65" s="1" customFormat="1" ht="16.5" customHeight="1">
      <c r="B100" s="145"/>
      <c r="C100" s="159" t="s">
        <v>235</v>
      </c>
      <c r="D100" s="159" t="s">
        <v>255</v>
      </c>
      <c r="E100" s="160" t="s">
        <v>1511</v>
      </c>
      <c r="F100" s="161" t="s">
        <v>1512</v>
      </c>
      <c r="G100" s="162" t="s">
        <v>307</v>
      </c>
      <c r="H100" s="163">
        <v>1</v>
      </c>
      <c r="I100" s="164"/>
      <c r="J100" s="165">
        <f t="shared" si="0"/>
        <v>0</v>
      </c>
      <c r="K100" s="161" t="s">
        <v>195</v>
      </c>
      <c r="L100" s="166"/>
      <c r="M100" s="167" t="s">
        <v>3</v>
      </c>
      <c r="N100" s="168" t="s">
        <v>44</v>
      </c>
      <c r="O100" s="49"/>
      <c r="P100" s="155">
        <f t="shared" si="1"/>
        <v>0</v>
      </c>
      <c r="Q100" s="155">
        <v>1.2E-4</v>
      </c>
      <c r="R100" s="155">
        <f t="shared" si="2"/>
        <v>1.2E-4</v>
      </c>
      <c r="S100" s="155">
        <v>0</v>
      </c>
      <c r="T100" s="156">
        <f t="shared" si="3"/>
        <v>0</v>
      </c>
      <c r="AR100" s="157" t="s">
        <v>321</v>
      </c>
      <c r="AT100" s="157" t="s">
        <v>255</v>
      </c>
      <c r="AU100" s="157" t="s">
        <v>85</v>
      </c>
      <c r="AY100" s="14" t="s">
        <v>189</v>
      </c>
      <c r="BE100" s="158">
        <f t="shared" si="4"/>
        <v>0</v>
      </c>
      <c r="BF100" s="158">
        <f t="shared" si="5"/>
        <v>0</v>
      </c>
      <c r="BG100" s="158">
        <f t="shared" si="6"/>
        <v>0</v>
      </c>
      <c r="BH100" s="158">
        <f t="shared" si="7"/>
        <v>0</v>
      </c>
      <c r="BI100" s="158">
        <f t="shared" si="8"/>
        <v>0</v>
      </c>
      <c r="BJ100" s="14" t="s">
        <v>85</v>
      </c>
      <c r="BK100" s="158">
        <f t="shared" si="9"/>
        <v>0</v>
      </c>
      <c r="BL100" s="14" t="s">
        <v>254</v>
      </c>
      <c r="BM100" s="157" t="s">
        <v>1513</v>
      </c>
    </row>
    <row r="101" spans="2:65" s="1" customFormat="1" ht="16.5" customHeight="1">
      <c r="B101" s="145"/>
      <c r="C101" s="159" t="s">
        <v>1312</v>
      </c>
      <c r="D101" s="159" t="s">
        <v>255</v>
      </c>
      <c r="E101" s="160" t="s">
        <v>1514</v>
      </c>
      <c r="F101" s="161" t="s">
        <v>1515</v>
      </c>
      <c r="G101" s="162" t="s">
        <v>307</v>
      </c>
      <c r="H101" s="163">
        <v>1</v>
      </c>
      <c r="I101" s="164"/>
      <c r="J101" s="165">
        <f t="shared" si="0"/>
        <v>0</v>
      </c>
      <c r="K101" s="161" t="s">
        <v>195</v>
      </c>
      <c r="L101" s="166"/>
      <c r="M101" s="167" t="s">
        <v>3</v>
      </c>
      <c r="N101" s="168" t="s">
        <v>44</v>
      </c>
      <c r="O101" s="49"/>
      <c r="P101" s="155">
        <f t="shared" si="1"/>
        <v>0</v>
      </c>
      <c r="Q101" s="155">
        <v>1.6000000000000001E-4</v>
      </c>
      <c r="R101" s="155">
        <f t="shared" si="2"/>
        <v>1.6000000000000001E-4</v>
      </c>
      <c r="S101" s="155">
        <v>0</v>
      </c>
      <c r="T101" s="156">
        <f t="shared" si="3"/>
        <v>0</v>
      </c>
      <c r="AR101" s="157" t="s">
        <v>321</v>
      </c>
      <c r="AT101" s="157" t="s">
        <v>255</v>
      </c>
      <c r="AU101" s="157" t="s">
        <v>85</v>
      </c>
      <c r="AY101" s="14" t="s">
        <v>189</v>
      </c>
      <c r="BE101" s="158">
        <f t="shared" si="4"/>
        <v>0</v>
      </c>
      <c r="BF101" s="158">
        <f t="shared" si="5"/>
        <v>0</v>
      </c>
      <c r="BG101" s="158">
        <f t="shared" si="6"/>
        <v>0</v>
      </c>
      <c r="BH101" s="158">
        <f t="shared" si="7"/>
        <v>0</v>
      </c>
      <c r="BI101" s="158">
        <f t="shared" si="8"/>
        <v>0</v>
      </c>
      <c r="BJ101" s="14" t="s">
        <v>85</v>
      </c>
      <c r="BK101" s="158">
        <f t="shared" si="9"/>
        <v>0</v>
      </c>
      <c r="BL101" s="14" t="s">
        <v>254</v>
      </c>
      <c r="BM101" s="157" t="s">
        <v>1516</v>
      </c>
    </row>
    <row r="102" spans="2:65" s="1" customFormat="1" ht="16.5" customHeight="1">
      <c r="B102" s="145"/>
      <c r="C102" s="159" t="s">
        <v>243</v>
      </c>
      <c r="D102" s="159" t="s">
        <v>255</v>
      </c>
      <c r="E102" s="160" t="s">
        <v>1517</v>
      </c>
      <c r="F102" s="161" t="s">
        <v>1518</v>
      </c>
      <c r="G102" s="162" t="s">
        <v>307</v>
      </c>
      <c r="H102" s="163">
        <v>4</v>
      </c>
      <c r="I102" s="164"/>
      <c r="J102" s="165">
        <f t="shared" si="0"/>
        <v>0</v>
      </c>
      <c r="K102" s="161" t="s">
        <v>195</v>
      </c>
      <c r="L102" s="166"/>
      <c r="M102" s="167" t="s">
        <v>3</v>
      </c>
      <c r="N102" s="168" t="s">
        <v>44</v>
      </c>
      <c r="O102" s="49"/>
      <c r="P102" s="155">
        <f t="shared" si="1"/>
        <v>0</v>
      </c>
      <c r="Q102" s="155">
        <v>1.2999999999999999E-4</v>
      </c>
      <c r="R102" s="155">
        <f t="shared" si="2"/>
        <v>5.1999999999999995E-4</v>
      </c>
      <c r="S102" s="155">
        <v>0</v>
      </c>
      <c r="T102" s="156">
        <f t="shared" si="3"/>
        <v>0</v>
      </c>
      <c r="AR102" s="157" t="s">
        <v>321</v>
      </c>
      <c r="AT102" s="157" t="s">
        <v>255</v>
      </c>
      <c r="AU102" s="157" t="s">
        <v>85</v>
      </c>
      <c r="AY102" s="14" t="s">
        <v>189</v>
      </c>
      <c r="BE102" s="158">
        <f t="shared" si="4"/>
        <v>0</v>
      </c>
      <c r="BF102" s="158">
        <f t="shared" si="5"/>
        <v>0</v>
      </c>
      <c r="BG102" s="158">
        <f t="shared" si="6"/>
        <v>0</v>
      </c>
      <c r="BH102" s="158">
        <f t="shared" si="7"/>
        <v>0</v>
      </c>
      <c r="BI102" s="158">
        <f t="shared" si="8"/>
        <v>0</v>
      </c>
      <c r="BJ102" s="14" t="s">
        <v>85</v>
      </c>
      <c r="BK102" s="158">
        <f t="shared" si="9"/>
        <v>0</v>
      </c>
      <c r="BL102" s="14" t="s">
        <v>254</v>
      </c>
      <c r="BM102" s="157" t="s">
        <v>1519</v>
      </c>
    </row>
    <row r="103" spans="2:65" s="1" customFormat="1" ht="16.5" customHeight="1">
      <c r="B103" s="145"/>
      <c r="C103" s="146" t="s">
        <v>247</v>
      </c>
      <c r="D103" s="146" t="s">
        <v>191</v>
      </c>
      <c r="E103" s="147" t="s">
        <v>1520</v>
      </c>
      <c r="F103" s="148" t="s">
        <v>1521</v>
      </c>
      <c r="G103" s="149" t="s">
        <v>307</v>
      </c>
      <c r="H103" s="150">
        <v>4</v>
      </c>
      <c r="I103" s="151"/>
      <c r="J103" s="152">
        <f t="shared" si="0"/>
        <v>0</v>
      </c>
      <c r="K103" s="148" t="s">
        <v>195</v>
      </c>
      <c r="L103" s="29"/>
      <c r="M103" s="153" t="s">
        <v>3</v>
      </c>
      <c r="N103" s="154" t="s">
        <v>44</v>
      </c>
      <c r="O103" s="49"/>
      <c r="P103" s="155">
        <f t="shared" si="1"/>
        <v>0</v>
      </c>
      <c r="Q103" s="155">
        <v>0</v>
      </c>
      <c r="R103" s="155">
        <f t="shared" si="2"/>
        <v>0</v>
      </c>
      <c r="S103" s="155">
        <v>0</v>
      </c>
      <c r="T103" s="156">
        <f t="shared" si="3"/>
        <v>0</v>
      </c>
      <c r="AR103" s="157" t="s">
        <v>254</v>
      </c>
      <c r="AT103" s="157" t="s">
        <v>191</v>
      </c>
      <c r="AU103" s="157" t="s">
        <v>85</v>
      </c>
      <c r="AY103" s="14" t="s">
        <v>189</v>
      </c>
      <c r="BE103" s="158">
        <f t="shared" si="4"/>
        <v>0</v>
      </c>
      <c r="BF103" s="158">
        <f t="shared" si="5"/>
        <v>0</v>
      </c>
      <c r="BG103" s="158">
        <f t="shared" si="6"/>
        <v>0</v>
      </c>
      <c r="BH103" s="158">
        <f t="shared" si="7"/>
        <v>0</v>
      </c>
      <c r="BI103" s="158">
        <f t="shared" si="8"/>
        <v>0</v>
      </c>
      <c r="BJ103" s="14" t="s">
        <v>85</v>
      </c>
      <c r="BK103" s="158">
        <f t="shared" si="9"/>
        <v>0</v>
      </c>
      <c r="BL103" s="14" t="s">
        <v>254</v>
      </c>
      <c r="BM103" s="157" t="s">
        <v>1522</v>
      </c>
    </row>
    <row r="104" spans="2:65" s="1" customFormat="1" ht="16.5" customHeight="1">
      <c r="B104" s="145"/>
      <c r="C104" s="159" t="s">
        <v>9</v>
      </c>
      <c r="D104" s="159" t="s">
        <v>255</v>
      </c>
      <c r="E104" s="160" t="s">
        <v>1523</v>
      </c>
      <c r="F104" s="161" t="s">
        <v>1524</v>
      </c>
      <c r="G104" s="162" t="s">
        <v>307</v>
      </c>
      <c r="H104" s="163">
        <v>4</v>
      </c>
      <c r="I104" s="164"/>
      <c r="J104" s="165">
        <f t="shared" si="0"/>
        <v>0</v>
      </c>
      <c r="K104" s="161" t="s">
        <v>195</v>
      </c>
      <c r="L104" s="166"/>
      <c r="M104" s="167" t="s">
        <v>3</v>
      </c>
      <c r="N104" s="168" t="s">
        <v>44</v>
      </c>
      <c r="O104" s="49"/>
      <c r="P104" s="155">
        <f t="shared" si="1"/>
        <v>0</v>
      </c>
      <c r="Q104" s="155">
        <v>4.1999999999999997E-3</v>
      </c>
      <c r="R104" s="155">
        <f t="shared" si="2"/>
        <v>1.6799999999999999E-2</v>
      </c>
      <c r="S104" s="155">
        <v>0</v>
      </c>
      <c r="T104" s="156">
        <f t="shared" si="3"/>
        <v>0</v>
      </c>
      <c r="AR104" s="157" t="s">
        <v>321</v>
      </c>
      <c r="AT104" s="157" t="s">
        <v>255</v>
      </c>
      <c r="AU104" s="157" t="s">
        <v>85</v>
      </c>
      <c r="AY104" s="14" t="s">
        <v>189</v>
      </c>
      <c r="BE104" s="158">
        <f t="shared" si="4"/>
        <v>0</v>
      </c>
      <c r="BF104" s="158">
        <f t="shared" si="5"/>
        <v>0</v>
      </c>
      <c r="BG104" s="158">
        <f t="shared" si="6"/>
        <v>0</v>
      </c>
      <c r="BH104" s="158">
        <f t="shared" si="7"/>
        <v>0</v>
      </c>
      <c r="BI104" s="158">
        <f t="shared" si="8"/>
        <v>0</v>
      </c>
      <c r="BJ104" s="14" t="s">
        <v>85</v>
      </c>
      <c r="BK104" s="158">
        <f t="shared" si="9"/>
        <v>0</v>
      </c>
      <c r="BL104" s="14" t="s">
        <v>254</v>
      </c>
      <c r="BM104" s="157" t="s">
        <v>1525</v>
      </c>
    </row>
    <row r="105" spans="2:65" s="1" customFormat="1" ht="16.5" customHeight="1">
      <c r="B105" s="145"/>
      <c r="C105" s="159" t="s">
        <v>254</v>
      </c>
      <c r="D105" s="159" t="s">
        <v>255</v>
      </c>
      <c r="E105" s="160" t="s">
        <v>1526</v>
      </c>
      <c r="F105" s="161" t="s">
        <v>1527</v>
      </c>
      <c r="G105" s="162" t="s">
        <v>307</v>
      </c>
      <c r="H105" s="163">
        <v>8</v>
      </c>
      <c r="I105" s="164"/>
      <c r="J105" s="165">
        <f t="shared" si="0"/>
        <v>0</v>
      </c>
      <c r="K105" s="161" t="s">
        <v>195</v>
      </c>
      <c r="L105" s="166"/>
      <c r="M105" s="167" t="s">
        <v>3</v>
      </c>
      <c r="N105" s="168" t="s">
        <v>44</v>
      </c>
      <c r="O105" s="49"/>
      <c r="P105" s="155">
        <f t="shared" si="1"/>
        <v>0</v>
      </c>
      <c r="Q105" s="155">
        <v>3.2000000000000003E-4</v>
      </c>
      <c r="R105" s="155">
        <f t="shared" si="2"/>
        <v>2.5600000000000002E-3</v>
      </c>
      <c r="S105" s="155">
        <v>0</v>
      </c>
      <c r="T105" s="156">
        <f t="shared" si="3"/>
        <v>0</v>
      </c>
      <c r="AR105" s="157" t="s">
        <v>321</v>
      </c>
      <c r="AT105" s="157" t="s">
        <v>255</v>
      </c>
      <c r="AU105" s="157" t="s">
        <v>85</v>
      </c>
      <c r="AY105" s="14" t="s">
        <v>189</v>
      </c>
      <c r="BE105" s="158">
        <f t="shared" si="4"/>
        <v>0</v>
      </c>
      <c r="BF105" s="158">
        <f t="shared" si="5"/>
        <v>0</v>
      </c>
      <c r="BG105" s="158">
        <f t="shared" si="6"/>
        <v>0</v>
      </c>
      <c r="BH105" s="158">
        <f t="shared" si="7"/>
        <v>0</v>
      </c>
      <c r="BI105" s="158">
        <f t="shared" si="8"/>
        <v>0</v>
      </c>
      <c r="BJ105" s="14" t="s">
        <v>85</v>
      </c>
      <c r="BK105" s="158">
        <f t="shared" si="9"/>
        <v>0</v>
      </c>
      <c r="BL105" s="14" t="s">
        <v>254</v>
      </c>
      <c r="BM105" s="157" t="s">
        <v>1528</v>
      </c>
    </row>
    <row r="106" spans="2:65" s="1" customFormat="1" ht="16.5" customHeight="1">
      <c r="B106" s="145"/>
      <c r="C106" s="146" t="s">
        <v>1330</v>
      </c>
      <c r="D106" s="146" t="s">
        <v>191</v>
      </c>
      <c r="E106" s="147" t="s">
        <v>1529</v>
      </c>
      <c r="F106" s="148" t="s">
        <v>1530</v>
      </c>
      <c r="G106" s="149" t="s">
        <v>307</v>
      </c>
      <c r="H106" s="150">
        <v>4</v>
      </c>
      <c r="I106" s="151"/>
      <c r="J106" s="152">
        <f t="shared" si="0"/>
        <v>0</v>
      </c>
      <c r="K106" s="148" t="s">
        <v>195</v>
      </c>
      <c r="L106" s="29"/>
      <c r="M106" s="153" t="s">
        <v>3</v>
      </c>
      <c r="N106" s="154" t="s">
        <v>44</v>
      </c>
      <c r="O106" s="49"/>
      <c r="P106" s="155">
        <f t="shared" si="1"/>
        <v>0</v>
      </c>
      <c r="Q106" s="155">
        <v>0</v>
      </c>
      <c r="R106" s="155">
        <f t="shared" si="2"/>
        <v>0</v>
      </c>
      <c r="S106" s="155">
        <v>0</v>
      </c>
      <c r="T106" s="156">
        <f t="shared" si="3"/>
        <v>0</v>
      </c>
      <c r="AR106" s="157" t="s">
        <v>254</v>
      </c>
      <c r="AT106" s="157" t="s">
        <v>191</v>
      </c>
      <c r="AU106" s="157" t="s">
        <v>85</v>
      </c>
      <c r="AY106" s="14" t="s">
        <v>189</v>
      </c>
      <c r="BE106" s="158">
        <f t="shared" si="4"/>
        <v>0</v>
      </c>
      <c r="BF106" s="158">
        <f t="shared" si="5"/>
        <v>0</v>
      </c>
      <c r="BG106" s="158">
        <f t="shared" si="6"/>
        <v>0</v>
      </c>
      <c r="BH106" s="158">
        <f t="shared" si="7"/>
        <v>0</v>
      </c>
      <c r="BI106" s="158">
        <f t="shared" si="8"/>
        <v>0</v>
      </c>
      <c r="BJ106" s="14" t="s">
        <v>85</v>
      </c>
      <c r="BK106" s="158">
        <f t="shared" si="9"/>
        <v>0</v>
      </c>
      <c r="BL106" s="14" t="s">
        <v>254</v>
      </c>
      <c r="BM106" s="157" t="s">
        <v>1531</v>
      </c>
    </row>
    <row r="107" spans="2:65" s="1" customFormat="1" ht="16.5" customHeight="1">
      <c r="B107" s="145"/>
      <c r="C107" s="159" t="s">
        <v>264</v>
      </c>
      <c r="D107" s="159" t="s">
        <v>255</v>
      </c>
      <c r="E107" s="160" t="s">
        <v>1532</v>
      </c>
      <c r="F107" s="161" t="s">
        <v>1533</v>
      </c>
      <c r="G107" s="162" t="s">
        <v>307</v>
      </c>
      <c r="H107" s="163">
        <v>4</v>
      </c>
      <c r="I107" s="164"/>
      <c r="J107" s="165">
        <f t="shared" si="0"/>
        <v>0</v>
      </c>
      <c r="K107" s="161" t="s">
        <v>195</v>
      </c>
      <c r="L107" s="166"/>
      <c r="M107" s="167" t="s">
        <v>3</v>
      </c>
      <c r="N107" s="168" t="s">
        <v>44</v>
      </c>
      <c r="O107" s="49"/>
      <c r="P107" s="155">
        <f t="shared" si="1"/>
        <v>0</v>
      </c>
      <c r="Q107" s="155">
        <v>0</v>
      </c>
      <c r="R107" s="155">
        <f t="shared" si="2"/>
        <v>0</v>
      </c>
      <c r="S107" s="155">
        <v>0</v>
      </c>
      <c r="T107" s="156">
        <f t="shared" si="3"/>
        <v>0</v>
      </c>
      <c r="AR107" s="157" t="s">
        <v>321</v>
      </c>
      <c r="AT107" s="157" t="s">
        <v>255</v>
      </c>
      <c r="AU107" s="157" t="s">
        <v>85</v>
      </c>
      <c r="AY107" s="14" t="s">
        <v>189</v>
      </c>
      <c r="BE107" s="158">
        <f t="shared" si="4"/>
        <v>0</v>
      </c>
      <c r="BF107" s="158">
        <f t="shared" si="5"/>
        <v>0</v>
      </c>
      <c r="BG107" s="158">
        <f t="shared" si="6"/>
        <v>0</v>
      </c>
      <c r="BH107" s="158">
        <f t="shared" si="7"/>
        <v>0</v>
      </c>
      <c r="BI107" s="158">
        <f t="shared" si="8"/>
        <v>0</v>
      </c>
      <c r="BJ107" s="14" t="s">
        <v>85</v>
      </c>
      <c r="BK107" s="158">
        <f t="shared" si="9"/>
        <v>0</v>
      </c>
      <c r="BL107" s="14" t="s">
        <v>254</v>
      </c>
      <c r="BM107" s="157" t="s">
        <v>1534</v>
      </c>
    </row>
    <row r="108" spans="2:65" s="1" customFormat="1" ht="16.5" customHeight="1">
      <c r="B108" s="145"/>
      <c r="C108" s="146" t="s">
        <v>1337</v>
      </c>
      <c r="D108" s="146" t="s">
        <v>191</v>
      </c>
      <c r="E108" s="147" t="s">
        <v>1535</v>
      </c>
      <c r="F108" s="148" t="s">
        <v>1536</v>
      </c>
      <c r="G108" s="149" t="s">
        <v>307</v>
      </c>
      <c r="H108" s="150">
        <v>9</v>
      </c>
      <c r="I108" s="151"/>
      <c r="J108" s="152">
        <f t="shared" si="0"/>
        <v>0</v>
      </c>
      <c r="K108" s="148" t="s">
        <v>195</v>
      </c>
      <c r="L108" s="29"/>
      <c r="M108" s="153" t="s">
        <v>3</v>
      </c>
      <c r="N108" s="154" t="s">
        <v>44</v>
      </c>
      <c r="O108" s="49"/>
      <c r="P108" s="155">
        <f t="shared" si="1"/>
        <v>0</v>
      </c>
      <c r="Q108" s="155">
        <v>0</v>
      </c>
      <c r="R108" s="155">
        <f t="shared" si="2"/>
        <v>0</v>
      </c>
      <c r="S108" s="155">
        <v>0</v>
      </c>
      <c r="T108" s="156">
        <f t="shared" si="3"/>
        <v>0</v>
      </c>
      <c r="AR108" s="157" t="s">
        <v>254</v>
      </c>
      <c r="AT108" s="157" t="s">
        <v>191</v>
      </c>
      <c r="AU108" s="157" t="s">
        <v>85</v>
      </c>
      <c r="AY108" s="14" t="s">
        <v>189</v>
      </c>
      <c r="BE108" s="158">
        <f t="shared" si="4"/>
        <v>0</v>
      </c>
      <c r="BF108" s="158">
        <f t="shared" si="5"/>
        <v>0</v>
      </c>
      <c r="BG108" s="158">
        <f t="shared" si="6"/>
        <v>0</v>
      </c>
      <c r="BH108" s="158">
        <f t="shared" si="7"/>
        <v>0</v>
      </c>
      <c r="BI108" s="158">
        <f t="shared" si="8"/>
        <v>0</v>
      </c>
      <c r="BJ108" s="14" t="s">
        <v>85</v>
      </c>
      <c r="BK108" s="158">
        <f t="shared" si="9"/>
        <v>0</v>
      </c>
      <c r="BL108" s="14" t="s">
        <v>254</v>
      </c>
      <c r="BM108" s="157" t="s">
        <v>1537</v>
      </c>
    </row>
    <row r="109" spans="2:65" s="1" customFormat="1" ht="16.5" customHeight="1">
      <c r="B109" s="145"/>
      <c r="C109" s="146" t="s">
        <v>272</v>
      </c>
      <c r="D109" s="146" t="s">
        <v>191</v>
      </c>
      <c r="E109" s="147" t="s">
        <v>1538</v>
      </c>
      <c r="F109" s="148" t="s">
        <v>1539</v>
      </c>
      <c r="G109" s="149" t="s">
        <v>307</v>
      </c>
      <c r="H109" s="150">
        <v>3</v>
      </c>
      <c r="I109" s="151"/>
      <c r="J109" s="152">
        <f t="shared" si="0"/>
        <v>0</v>
      </c>
      <c r="K109" s="148" t="s">
        <v>195</v>
      </c>
      <c r="L109" s="29"/>
      <c r="M109" s="153" t="s">
        <v>3</v>
      </c>
      <c r="N109" s="154" t="s">
        <v>44</v>
      </c>
      <c r="O109" s="49"/>
      <c r="P109" s="155">
        <f t="shared" si="1"/>
        <v>0</v>
      </c>
      <c r="Q109" s="155">
        <v>0</v>
      </c>
      <c r="R109" s="155">
        <f t="shared" si="2"/>
        <v>0</v>
      </c>
      <c r="S109" s="155">
        <v>0</v>
      </c>
      <c r="T109" s="156">
        <f t="shared" si="3"/>
        <v>0</v>
      </c>
      <c r="AR109" s="157" t="s">
        <v>254</v>
      </c>
      <c r="AT109" s="157" t="s">
        <v>191</v>
      </c>
      <c r="AU109" s="157" t="s">
        <v>85</v>
      </c>
      <c r="AY109" s="14" t="s">
        <v>189</v>
      </c>
      <c r="BE109" s="158">
        <f t="shared" si="4"/>
        <v>0</v>
      </c>
      <c r="BF109" s="158">
        <f t="shared" si="5"/>
        <v>0</v>
      </c>
      <c r="BG109" s="158">
        <f t="shared" si="6"/>
        <v>0</v>
      </c>
      <c r="BH109" s="158">
        <f t="shared" si="7"/>
        <v>0</v>
      </c>
      <c r="BI109" s="158">
        <f t="shared" si="8"/>
        <v>0</v>
      </c>
      <c r="BJ109" s="14" t="s">
        <v>85</v>
      </c>
      <c r="BK109" s="158">
        <f t="shared" si="9"/>
        <v>0</v>
      </c>
      <c r="BL109" s="14" t="s">
        <v>254</v>
      </c>
      <c r="BM109" s="157" t="s">
        <v>1540</v>
      </c>
    </row>
    <row r="110" spans="2:65" s="1" customFormat="1" ht="16.5" customHeight="1">
      <c r="B110" s="145"/>
      <c r="C110" s="159" t="s">
        <v>8</v>
      </c>
      <c r="D110" s="159" t="s">
        <v>255</v>
      </c>
      <c r="E110" s="160" t="s">
        <v>1541</v>
      </c>
      <c r="F110" s="161" t="s">
        <v>1542</v>
      </c>
      <c r="G110" s="162" t="s">
        <v>307</v>
      </c>
      <c r="H110" s="163">
        <v>3</v>
      </c>
      <c r="I110" s="164"/>
      <c r="J110" s="165">
        <f t="shared" si="0"/>
        <v>0</v>
      </c>
      <c r="K110" s="161" t="s">
        <v>195</v>
      </c>
      <c r="L110" s="166"/>
      <c r="M110" s="167" t="s">
        <v>3</v>
      </c>
      <c r="N110" s="168" t="s">
        <v>44</v>
      </c>
      <c r="O110" s="49"/>
      <c r="P110" s="155">
        <f t="shared" si="1"/>
        <v>0</v>
      </c>
      <c r="Q110" s="155">
        <v>3.4499999999999999E-3</v>
      </c>
      <c r="R110" s="155">
        <f t="shared" si="2"/>
        <v>1.035E-2</v>
      </c>
      <c r="S110" s="155">
        <v>0</v>
      </c>
      <c r="T110" s="156">
        <f t="shared" si="3"/>
        <v>0</v>
      </c>
      <c r="AR110" s="157" t="s">
        <v>321</v>
      </c>
      <c r="AT110" s="157" t="s">
        <v>255</v>
      </c>
      <c r="AU110" s="157" t="s">
        <v>85</v>
      </c>
      <c r="AY110" s="14" t="s">
        <v>189</v>
      </c>
      <c r="BE110" s="158">
        <f t="shared" si="4"/>
        <v>0</v>
      </c>
      <c r="BF110" s="158">
        <f t="shared" si="5"/>
        <v>0</v>
      </c>
      <c r="BG110" s="158">
        <f t="shared" si="6"/>
        <v>0</v>
      </c>
      <c r="BH110" s="158">
        <f t="shared" si="7"/>
        <v>0</v>
      </c>
      <c r="BI110" s="158">
        <f t="shared" si="8"/>
        <v>0</v>
      </c>
      <c r="BJ110" s="14" t="s">
        <v>85</v>
      </c>
      <c r="BK110" s="158">
        <f t="shared" si="9"/>
        <v>0</v>
      </c>
      <c r="BL110" s="14" t="s">
        <v>254</v>
      </c>
      <c r="BM110" s="157" t="s">
        <v>1543</v>
      </c>
    </row>
    <row r="111" spans="2:65" s="1" customFormat="1" ht="24" customHeight="1">
      <c r="B111" s="145"/>
      <c r="C111" s="146" t="s">
        <v>280</v>
      </c>
      <c r="D111" s="146" t="s">
        <v>191</v>
      </c>
      <c r="E111" s="147" t="s">
        <v>1544</v>
      </c>
      <c r="F111" s="148" t="s">
        <v>1545</v>
      </c>
      <c r="G111" s="149" t="s">
        <v>307</v>
      </c>
      <c r="H111" s="150">
        <v>4</v>
      </c>
      <c r="I111" s="151"/>
      <c r="J111" s="152">
        <f t="shared" si="0"/>
        <v>0</v>
      </c>
      <c r="K111" s="148" t="s">
        <v>195</v>
      </c>
      <c r="L111" s="29"/>
      <c r="M111" s="153" t="s">
        <v>3</v>
      </c>
      <c r="N111" s="154" t="s">
        <v>44</v>
      </c>
      <c r="O111" s="49"/>
      <c r="P111" s="155">
        <f t="shared" si="1"/>
        <v>0</v>
      </c>
      <c r="Q111" s="155">
        <v>0</v>
      </c>
      <c r="R111" s="155">
        <f t="shared" si="2"/>
        <v>0</v>
      </c>
      <c r="S111" s="155">
        <v>0</v>
      </c>
      <c r="T111" s="156">
        <f t="shared" si="3"/>
        <v>0</v>
      </c>
      <c r="AR111" s="157" t="s">
        <v>254</v>
      </c>
      <c r="AT111" s="157" t="s">
        <v>191</v>
      </c>
      <c r="AU111" s="157" t="s">
        <v>85</v>
      </c>
      <c r="AY111" s="14" t="s">
        <v>189</v>
      </c>
      <c r="BE111" s="158">
        <f t="shared" si="4"/>
        <v>0</v>
      </c>
      <c r="BF111" s="158">
        <f t="shared" si="5"/>
        <v>0</v>
      </c>
      <c r="BG111" s="158">
        <f t="shared" si="6"/>
        <v>0</v>
      </c>
      <c r="BH111" s="158">
        <f t="shared" si="7"/>
        <v>0</v>
      </c>
      <c r="BI111" s="158">
        <f t="shared" si="8"/>
        <v>0</v>
      </c>
      <c r="BJ111" s="14" t="s">
        <v>85</v>
      </c>
      <c r="BK111" s="158">
        <f t="shared" si="9"/>
        <v>0</v>
      </c>
      <c r="BL111" s="14" t="s">
        <v>254</v>
      </c>
      <c r="BM111" s="157" t="s">
        <v>1546</v>
      </c>
    </row>
    <row r="112" spans="2:65" s="1" customFormat="1" ht="16.5" customHeight="1">
      <c r="B112" s="145"/>
      <c r="C112" s="159" t="s">
        <v>284</v>
      </c>
      <c r="D112" s="159" t="s">
        <v>255</v>
      </c>
      <c r="E112" s="160" t="s">
        <v>1547</v>
      </c>
      <c r="F112" s="161" t="s">
        <v>1548</v>
      </c>
      <c r="G112" s="162" t="s">
        <v>307</v>
      </c>
      <c r="H112" s="163">
        <v>3</v>
      </c>
      <c r="I112" s="164"/>
      <c r="J112" s="165">
        <f t="shared" si="0"/>
        <v>0</v>
      </c>
      <c r="K112" s="161" t="s">
        <v>195</v>
      </c>
      <c r="L112" s="166"/>
      <c r="M112" s="167" t="s">
        <v>3</v>
      </c>
      <c r="N112" s="168" t="s">
        <v>44</v>
      </c>
      <c r="O112" s="49"/>
      <c r="P112" s="155">
        <f t="shared" si="1"/>
        <v>0</v>
      </c>
      <c r="Q112" s="155">
        <v>9.58E-3</v>
      </c>
      <c r="R112" s="155">
        <f t="shared" si="2"/>
        <v>2.8740000000000002E-2</v>
      </c>
      <c r="S112" s="155">
        <v>0</v>
      </c>
      <c r="T112" s="156">
        <f t="shared" si="3"/>
        <v>0</v>
      </c>
      <c r="AR112" s="157" t="s">
        <v>321</v>
      </c>
      <c r="AT112" s="157" t="s">
        <v>255</v>
      </c>
      <c r="AU112" s="157" t="s">
        <v>85</v>
      </c>
      <c r="AY112" s="14" t="s">
        <v>189</v>
      </c>
      <c r="BE112" s="158">
        <f t="shared" si="4"/>
        <v>0</v>
      </c>
      <c r="BF112" s="158">
        <f t="shared" si="5"/>
        <v>0</v>
      </c>
      <c r="BG112" s="158">
        <f t="shared" si="6"/>
        <v>0</v>
      </c>
      <c r="BH112" s="158">
        <f t="shared" si="7"/>
        <v>0</v>
      </c>
      <c r="BI112" s="158">
        <f t="shared" si="8"/>
        <v>0</v>
      </c>
      <c r="BJ112" s="14" t="s">
        <v>85</v>
      </c>
      <c r="BK112" s="158">
        <f t="shared" si="9"/>
        <v>0</v>
      </c>
      <c r="BL112" s="14" t="s">
        <v>254</v>
      </c>
      <c r="BM112" s="157" t="s">
        <v>1549</v>
      </c>
    </row>
    <row r="113" spans="2:65" s="1" customFormat="1" ht="24" customHeight="1">
      <c r="B113" s="145"/>
      <c r="C113" s="146" t="s">
        <v>288</v>
      </c>
      <c r="D113" s="146" t="s">
        <v>191</v>
      </c>
      <c r="E113" s="147" t="s">
        <v>1550</v>
      </c>
      <c r="F113" s="148" t="s">
        <v>1551</v>
      </c>
      <c r="G113" s="149" t="s">
        <v>307</v>
      </c>
      <c r="H113" s="150">
        <v>1</v>
      </c>
      <c r="I113" s="151"/>
      <c r="J113" s="152">
        <f t="shared" si="0"/>
        <v>0</v>
      </c>
      <c r="K113" s="148" t="s">
        <v>195</v>
      </c>
      <c r="L113" s="29"/>
      <c r="M113" s="153" t="s">
        <v>3</v>
      </c>
      <c r="N113" s="154" t="s">
        <v>44</v>
      </c>
      <c r="O113" s="49"/>
      <c r="P113" s="155">
        <f t="shared" si="1"/>
        <v>0</v>
      </c>
      <c r="Q113" s="155">
        <v>0</v>
      </c>
      <c r="R113" s="155">
        <f t="shared" si="2"/>
        <v>0</v>
      </c>
      <c r="S113" s="155">
        <v>0</v>
      </c>
      <c r="T113" s="156">
        <f t="shared" si="3"/>
        <v>0</v>
      </c>
      <c r="AR113" s="157" t="s">
        <v>254</v>
      </c>
      <c r="AT113" s="157" t="s">
        <v>191</v>
      </c>
      <c r="AU113" s="157" t="s">
        <v>85</v>
      </c>
      <c r="AY113" s="14" t="s">
        <v>189</v>
      </c>
      <c r="BE113" s="158">
        <f t="shared" si="4"/>
        <v>0</v>
      </c>
      <c r="BF113" s="158">
        <f t="shared" si="5"/>
        <v>0</v>
      </c>
      <c r="BG113" s="158">
        <f t="shared" si="6"/>
        <v>0</v>
      </c>
      <c r="BH113" s="158">
        <f t="shared" si="7"/>
        <v>0</v>
      </c>
      <c r="BI113" s="158">
        <f t="shared" si="8"/>
        <v>0</v>
      </c>
      <c r="BJ113" s="14" t="s">
        <v>85</v>
      </c>
      <c r="BK113" s="158">
        <f t="shared" si="9"/>
        <v>0</v>
      </c>
      <c r="BL113" s="14" t="s">
        <v>254</v>
      </c>
      <c r="BM113" s="157" t="s">
        <v>1552</v>
      </c>
    </row>
    <row r="114" spans="2:65" s="1" customFormat="1" ht="24" customHeight="1">
      <c r="B114" s="145"/>
      <c r="C114" s="146" t="s">
        <v>292</v>
      </c>
      <c r="D114" s="146" t="s">
        <v>191</v>
      </c>
      <c r="E114" s="147" t="s">
        <v>1474</v>
      </c>
      <c r="F114" s="148" t="s">
        <v>1475</v>
      </c>
      <c r="G114" s="149" t="s">
        <v>739</v>
      </c>
      <c r="H114" s="169"/>
      <c r="I114" s="151"/>
      <c r="J114" s="152">
        <f t="shared" si="0"/>
        <v>0</v>
      </c>
      <c r="K114" s="148" t="s">
        <v>195</v>
      </c>
      <c r="L114" s="29"/>
      <c r="M114" s="170" t="s">
        <v>3</v>
      </c>
      <c r="N114" s="171" t="s">
        <v>44</v>
      </c>
      <c r="O114" s="172"/>
      <c r="P114" s="173">
        <f t="shared" si="1"/>
        <v>0</v>
      </c>
      <c r="Q114" s="173">
        <v>0</v>
      </c>
      <c r="R114" s="173">
        <f t="shared" si="2"/>
        <v>0</v>
      </c>
      <c r="S114" s="173">
        <v>0</v>
      </c>
      <c r="T114" s="174">
        <f t="shared" si="3"/>
        <v>0</v>
      </c>
      <c r="AR114" s="157" t="s">
        <v>254</v>
      </c>
      <c r="AT114" s="157" t="s">
        <v>191</v>
      </c>
      <c r="AU114" s="157" t="s">
        <v>85</v>
      </c>
      <c r="AY114" s="14" t="s">
        <v>189</v>
      </c>
      <c r="BE114" s="158">
        <f t="shared" si="4"/>
        <v>0</v>
      </c>
      <c r="BF114" s="158">
        <f t="shared" si="5"/>
        <v>0</v>
      </c>
      <c r="BG114" s="158">
        <f t="shared" si="6"/>
        <v>0</v>
      </c>
      <c r="BH114" s="158">
        <f t="shared" si="7"/>
        <v>0</v>
      </c>
      <c r="BI114" s="158">
        <f t="shared" si="8"/>
        <v>0</v>
      </c>
      <c r="BJ114" s="14" t="s">
        <v>85</v>
      </c>
      <c r="BK114" s="158">
        <f t="shared" si="9"/>
        <v>0</v>
      </c>
      <c r="BL114" s="14" t="s">
        <v>254</v>
      </c>
      <c r="BM114" s="157" t="s">
        <v>1553</v>
      </c>
    </row>
    <row r="115" spans="2:65" s="1" customFormat="1" ht="6.95" customHeight="1">
      <c r="B115" s="38"/>
      <c r="C115" s="39"/>
      <c r="D115" s="39"/>
      <c r="E115" s="39"/>
      <c r="F115" s="39"/>
      <c r="G115" s="39"/>
      <c r="H115" s="39"/>
      <c r="I115" s="106"/>
      <c r="J115" s="39"/>
      <c r="K115" s="39"/>
      <c r="L115" s="29"/>
    </row>
  </sheetData>
  <autoFilter ref="C86:K114" xr:uid="{00000000-0009-0000-0000-000003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7"/>
  <sheetViews>
    <sheetView showGridLines="0" workbookViewId="0">
      <selection activeCell="F22" sqref="F2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9" width="20.1640625" style="87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3" t="s">
        <v>6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94</v>
      </c>
    </row>
    <row r="3" spans="2:46" ht="6.95" customHeight="1">
      <c r="B3" s="15"/>
      <c r="C3" s="16"/>
      <c r="D3" s="16"/>
      <c r="E3" s="16"/>
      <c r="F3" s="16"/>
      <c r="G3" s="16"/>
      <c r="H3" s="16"/>
      <c r="I3" s="88"/>
      <c r="J3" s="16"/>
      <c r="K3" s="16"/>
      <c r="L3" s="17"/>
      <c r="AT3" s="14" t="s">
        <v>79</v>
      </c>
    </row>
    <row r="4" spans="2:46" ht="24.95" customHeight="1">
      <c r="B4" s="17"/>
      <c r="D4" s="18" t="s">
        <v>136</v>
      </c>
      <c r="L4" s="17"/>
      <c r="M4" s="89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17</v>
      </c>
      <c r="L6" s="17"/>
    </row>
    <row r="7" spans="2:46" ht="16.5" customHeight="1">
      <c r="B7" s="17"/>
      <c r="E7" s="299" t="str">
        <f>'Rekapitulace stavby'!K6</f>
        <v>Sociální bydlení v ul. Mlýnská, Bystřice pod Hostýnem</v>
      </c>
      <c r="F7" s="300"/>
      <c r="G7" s="300"/>
      <c r="H7" s="300"/>
      <c r="L7" s="17"/>
    </row>
    <row r="8" spans="2:46" ht="12" customHeight="1">
      <c r="B8" s="17"/>
      <c r="D8" s="24" t="s">
        <v>137</v>
      </c>
      <c r="L8" s="17"/>
    </row>
    <row r="9" spans="2:46" s="1" customFormat="1" ht="16.5" customHeight="1">
      <c r="B9" s="29"/>
      <c r="E9" s="299" t="s">
        <v>138</v>
      </c>
      <c r="F9" s="298"/>
      <c r="G9" s="298"/>
      <c r="H9" s="298"/>
      <c r="I9" s="90"/>
      <c r="L9" s="29"/>
    </row>
    <row r="10" spans="2:46" s="1" customFormat="1" ht="12" customHeight="1">
      <c r="B10" s="29"/>
      <c r="D10" s="24" t="s">
        <v>139</v>
      </c>
      <c r="I10" s="90"/>
      <c r="L10" s="29"/>
    </row>
    <row r="11" spans="2:46" s="1" customFormat="1" ht="36.950000000000003" customHeight="1">
      <c r="B11" s="29"/>
      <c r="E11" s="271" t="s">
        <v>1554</v>
      </c>
      <c r="F11" s="298"/>
      <c r="G11" s="298"/>
      <c r="H11" s="298"/>
      <c r="I11" s="90"/>
      <c r="L11" s="29"/>
    </row>
    <row r="12" spans="2:46" s="1" customFormat="1">
      <c r="B12" s="29"/>
      <c r="I12" s="90"/>
      <c r="L12" s="29"/>
    </row>
    <row r="13" spans="2:46" s="1" customFormat="1" ht="12" customHeight="1">
      <c r="B13" s="29"/>
      <c r="D13" s="24" t="s">
        <v>18</v>
      </c>
      <c r="F13" s="22" t="s">
        <v>3</v>
      </c>
      <c r="I13" s="91" t="s">
        <v>19</v>
      </c>
      <c r="J13" s="22" t="s">
        <v>3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91" t="s">
        <v>22</v>
      </c>
      <c r="J14" s="46">
        <f>'Rekapitulace stavby'!AN8</f>
        <v>0</v>
      </c>
      <c r="L14" s="29"/>
    </row>
    <row r="15" spans="2:46" s="1" customFormat="1" ht="10.9" customHeight="1">
      <c r="B15" s="29"/>
      <c r="I15" s="90"/>
      <c r="L15" s="29"/>
    </row>
    <row r="16" spans="2:46" s="1" customFormat="1" ht="12" customHeight="1">
      <c r="B16" s="29"/>
      <c r="D16" s="24" t="s">
        <v>23</v>
      </c>
      <c r="I16" s="91" t="s">
        <v>24</v>
      </c>
      <c r="J16" s="22" t="s">
        <v>25</v>
      </c>
      <c r="L16" s="29"/>
    </row>
    <row r="17" spans="2:12" s="1" customFormat="1" ht="18" customHeight="1">
      <c r="B17" s="29"/>
      <c r="E17" s="22" t="s">
        <v>26</v>
      </c>
      <c r="I17" s="91" t="s">
        <v>27</v>
      </c>
      <c r="J17" s="22" t="s">
        <v>3</v>
      </c>
      <c r="L17" s="29"/>
    </row>
    <row r="18" spans="2:12" s="1" customFormat="1" ht="6.95" customHeight="1">
      <c r="B18" s="29"/>
      <c r="I18" s="90"/>
      <c r="L18" s="29"/>
    </row>
    <row r="19" spans="2:12" s="1" customFormat="1" ht="12" customHeight="1">
      <c r="B19" s="29"/>
      <c r="D19" s="24" t="s">
        <v>28</v>
      </c>
      <c r="I19" s="91" t="s">
        <v>24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301" t="str">
        <f>'Rekapitulace stavby'!E14</f>
        <v>Vyplň údaj</v>
      </c>
      <c r="F20" s="274"/>
      <c r="G20" s="274"/>
      <c r="H20" s="274"/>
      <c r="I20" s="91" t="s">
        <v>27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I21" s="90"/>
      <c r="L21" s="29"/>
    </row>
    <row r="22" spans="2:12" s="1" customFormat="1" ht="12" customHeight="1">
      <c r="B22" s="29"/>
      <c r="D22" s="24" t="s">
        <v>30</v>
      </c>
      <c r="I22" s="91" t="s">
        <v>24</v>
      </c>
      <c r="J22" s="22" t="s">
        <v>31</v>
      </c>
      <c r="L22" s="29"/>
    </row>
    <row r="23" spans="2:12" s="1" customFormat="1" ht="18" customHeight="1">
      <c r="B23" s="29"/>
      <c r="E23" s="22" t="s">
        <v>32</v>
      </c>
      <c r="I23" s="91" t="s">
        <v>27</v>
      </c>
      <c r="J23" s="22" t="s">
        <v>3</v>
      </c>
      <c r="L23" s="29"/>
    </row>
    <row r="24" spans="2:12" s="1" customFormat="1" ht="6.95" customHeight="1">
      <c r="B24" s="29"/>
      <c r="I24" s="90"/>
      <c r="L24" s="29"/>
    </row>
    <row r="25" spans="2:12" s="1" customFormat="1" ht="12" customHeight="1">
      <c r="B25" s="29"/>
      <c r="D25" s="24" t="s">
        <v>34</v>
      </c>
      <c r="I25" s="91" t="s">
        <v>24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91" t="s">
        <v>27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I27" s="90"/>
      <c r="L27" s="29"/>
    </row>
    <row r="28" spans="2:12" s="1" customFormat="1" ht="12" customHeight="1">
      <c r="B28" s="29"/>
      <c r="D28" s="24" t="s">
        <v>36</v>
      </c>
      <c r="I28" s="90"/>
      <c r="L28" s="29"/>
    </row>
    <row r="29" spans="2:12" s="7" customFormat="1" ht="16.5" customHeight="1">
      <c r="B29" s="92"/>
      <c r="E29" s="278" t="s">
        <v>3</v>
      </c>
      <c r="F29" s="278"/>
      <c r="G29" s="278"/>
      <c r="H29" s="278"/>
      <c r="I29" s="93"/>
      <c r="L29" s="92"/>
    </row>
    <row r="30" spans="2:12" s="1" customFormat="1" ht="6.95" customHeight="1">
      <c r="B30" s="29"/>
      <c r="I30" s="90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94"/>
      <c r="J31" s="47"/>
      <c r="K31" s="47"/>
      <c r="L31" s="29"/>
    </row>
    <row r="32" spans="2:12" s="1" customFormat="1" ht="25.35" customHeight="1">
      <c r="B32" s="29"/>
      <c r="D32" s="95" t="s">
        <v>38</v>
      </c>
      <c r="I32" s="90"/>
      <c r="J32" s="60">
        <f>ROUND(J92,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94"/>
      <c r="J33" s="47"/>
      <c r="K33" s="47"/>
      <c r="L33" s="29"/>
    </row>
    <row r="34" spans="2:12" s="1" customFormat="1" ht="14.45" customHeight="1">
      <c r="B34" s="29"/>
      <c r="F34" s="32" t="s">
        <v>40</v>
      </c>
      <c r="I34" s="96" t="s">
        <v>39</v>
      </c>
      <c r="J34" s="32" t="s">
        <v>41</v>
      </c>
      <c r="L34" s="29"/>
    </row>
    <row r="35" spans="2:12" s="1" customFormat="1" ht="14.45" customHeight="1">
      <c r="B35" s="29"/>
      <c r="D35" s="314" t="s">
        <v>42</v>
      </c>
      <c r="E35" s="24" t="s">
        <v>43</v>
      </c>
      <c r="F35" s="255"/>
      <c r="I35" s="98">
        <v>0.21</v>
      </c>
      <c r="J35" s="255"/>
      <c r="L35" s="29"/>
    </row>
    <row r="36" spans="2:12" s="1" customFormat="1" ht="14.45" customHeight="1">
      <c r="B36" s="29"/>
      <c r="E36" s="310" t="s">
        <v>44</v>
      </c>
      <c r="F36" s="311">
        <f>ROUND((SUM(BF92:BF126)),  2)</f>
        <v>0</v>
      </c>
      <c r="G36" s="312"/>
      <c r="H36" s="312"/>
      <c r="I36" s="313">
        <v>0.15</v>
      </c>
      <c r="J36" s="311">
        <f>ROUND(((SUM(BF92:BF126))*I36),  2)</f>
        <v>0</v>
      </c>
      <c r="L36" s="29"/>
    </row>
    <row r="37" spans="2:12" s="1" customFormat="1" ht="14.45" hidden="1" customHeight="1">
      <c r="B37" s="29"/>
      <c r="E37" s="24" t="s">
        <v>45</v>
      </c>
      <c r="F37" s="97">
        <f>ROUND((SUM(BG92:BG126)),  2)</f>
        <v>0</v>
      </c>
      <c r="I37" s="98">
        <v>0.21</v>
      </c>
      <c r="J37" s="97">
        <f>0</f>
        <v>0</v>
      </c>
      <c r="L37" s="29"/>
    </row>
    <row r="38" spans="2:12" s="1" customFormat="1" ht="14.45" hidden="1" customHeight="1">
      <c r="B38" s="29"/>
      <c r="E38" s="24" t="s">
        <v>46</v>
      </c>
      <c r="F38" s="97">
        <f>ROUND((SUM(BH92:BH126)),  2)</f>
        <v>0</v>
      </c>
      <c r="I38" s="98">
        <v>0.15</v>
      </c>
      <c r="J38" s="97">
        <f>0</f>
        <v>0</v>
      </c>
      <c r="L38" s="29"/>
    </row>
    <row r="39" spans="2:12" s="1" customFormat="1" ht="14.45" hidden="1" customHeight="1">
      <c r="B39" s="29"/>
      <c r="E39" s="24" t="s">
        <v>47</v>
      </c>
      <c r="F39" s="97">
        <f>ROUND((SUM(BI92:BI126)),  2)</f>
        <v>0</v>
      </c>
      <c r="I39" s="98">
        <v>0</v>
      </c>
      <c r="J39" s="97">
        <f>0</f>
        <v>0</v>
      </c>
      <c r="L39" s="29"/>
    </row>
    <row r="40" spans="2:12" s="1" customFormat="1" ht="6.95" customHeight="1">
      <c r="B40" s="29"/>
      <c r="I40" s="90"/>
      <c r="L40" s="29"/>
    </row>
    <row r="41" spans="2:12" s="1" customFormat="1" ht="25.35" customHeight="1">
      <c r="B41" s="29"/>
      <c r="C41" s="99"/>
      <c r="D41" s="100" t="s">
        <v>48</v>
      </c>
      <c r="E41" s="51"/>
      <c r="F41" s="51"/>
      <c r="G41" s="101" t="s">
        <v>49</v>
      </c>
      <c r="H41" s="102" t="s">
        <v>50</v>
      </c>
      <c r="I41" s="103"/>
      <c r="J41" s="104">
        <f>SUM(J32:J39)</f>
        <v>0</v>
      </c>
      <c r="K41" s="105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106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107"/>
      <c r="J46" s="41"/>
      <c r="K46" s="41"/>
      <c r="L46" s="29"/>
    </row>
    <row r="47" spans="2:12" s="1" customFormat="1" ht="24.95" customHeight="1">
      <c r="B47" s="29"/>
      <c r="C47" s="18" t="s">
        <v>141</v>
      </c>
      <c r="I47" s="90"/>
      <c r="L47" s="29"/>
    </row>
    <row r="48" spans="2:12" s="1" customFormat="1" ht="6.95" customHeight="1">
      <c r="B48" s="29"/>
      <c r="I48" s="90"/>
      <c r="L48" s="29"/>
    </row>
    <row r="49" spans="2:47" s="1" customFormat="1" ht="12" customHeight="1">
      <c r="B49" s="29"/>
      <c r="C49" s="24" t="s">
        <v>17</v>
      </c>
      <c r="I49" s="90"/>
      <c r="L49" s="29"/>
    </row>
    <row r="50" spans="2:47" s="1" customFormat="1" ht="16.5" customHeight="1">
      <c r="B50" s="29"/>
      <c r="E50" s="299" t="str">
        <f>E7</f>
        <v>Sociální bydlení v ul. Mlýnská, Bystřice pod Hostýnem</v>
      </c>
      <c r="F50" s="300"/>
      <c r="G50" s="300"/>
      <c r="H50" s="300"/>
      <c r="I50" s="90"/>
      <c r="L50" s="29"/>
    </row>
    <row r="51" spans="2:47" ht="12" customHeight="1">
      <c r="B51" s="17"/>
      <c r="C51" s="24" t="s">
        <v>137</v>
      </c>
      <c r="L51" s="17"/>
    </row>
    <row r="52" spans="2:47" s="1" customFormat="1" ht="16.5" customHeight="1">
      <c r="B52" s="29"/>
      <c r="E52" s="299" t="s">
        <v>138</v>
      </c>
      <c r="F52" s="298"/>
      <c r="G52" s="298"/>
      <c r="H52" s="298"/>
      <c r="I52" s="90"/>
      <c r="L52" s="29"/>
    </row>
    <row r="53" spans="2:47" s="1" customFormat="1" ht="12" customHeight="1">
      <c r="B53" s="29"/>
      <c r="C53" s="24" t="s">
        <v>139</v>
      </c>
      <c r="I53" s="90"/>
      <c r="L53" s="29"/>
    </row>
    <row r="54" spans="2:47" s="1" customFormat="1" ht="16.5" customHeight="1">
      <c r="B54" s="29"/>
      <c r="E54" s="271" t="str">
        <f>E11</f>
        <v>SO01 - 02.3 - Elektro - slaboproud</v>
      </c>
      <c r="F54" s="298"/>
      <c r="G54" s="298"/>
      <c r="H54" s="298"/>
      <c r="I54" s="90"/>
      <c r="L54" s="29"/>
    </row>
    <row r="55" spans="2:47" s="1" customFormat="1" ht="6.95" customHeight="1">
      <c r="B55" s="29"/>
      <c r="I55" s="90"/>
      <c r="L55" s="29"/>
    </row>
    <row r="56" spans="2:47" s="1" customFormat="1" ht="12" customHeight="1">
      <c r="B56" s="29"/>
      <c r="C56" s="24" t="s">
        <v>20</v>
      </c>
      <c r="F56" s="22" t="str">
        <f>F14</f>
        <v>Bystřice pod Hostýnem</v>
      </c>
      <c r="I56" s="91" t="s">
        <v>22</v>
      </c>
      <c r="J56" s="46">
        <f>IF(J14="","",J14)</f>
        <v>0</v>
      </c>
      <c r="L56" s="29"/>
    </row>
    <row r="57" spans="2:47" s="1" customFormat="1" ht="6.95" customHeight="1">
      <c r="B57" s="29"/>
      <c r="I57" s="90"/>
      <c r="L57" s="29"/>
    </row>
    <row r="58" spans="2:47" s="1" customFormat="1" ht="15.2" customHeight="1">
      <c r="B58" s="29"/>
      <c r="C58" s="24" t="s">
        <v>23</v>
      </c>
      <c r="F58" s="22" t="str">
        <f>E17</f>
        <v>Město Bystřice pod Hostýnem, Masarykovo nám. 137</v>
      </c>
      <c r="I58" s="91" t="s">
        <v>30</v>
      </c>
      <c r="J58" s="27" t="str">
        <f>E23</f>
        <v>dnprojekce s.r.o.</v>
      </c>
      <c r="L58" s="29"/>
    </row>
    <row r="59" spans="2:47" s="1" customFormat="1" ht="15.2" customHeight="1">
      <c r="B59" s="29"/>
      <c r="C59" s="24" t="s">
        <v>28</v>
      </c>
      <c r="F59" s="22" t="str">
        <f>IF(E20="","",E20)</f>
        <v>Vyplň údaj</v>
      </c>
      <c r="I59" s="91" t="s">
        <v>34</v>
      </c>
      <c r="J59" s="27" t="str">
        <f>E26</f>
        <v xml:space="preserve"> </v>
      </c>
      <c r="L59" s="29"/>
    </row>
    <row r="60" spans="2:47" s="1" customFormat="1" ht="10.35" customHeight="1">
      <c r="B60" s="29"/>
      <c r="I60" s="90"/>
      <c r="L60" s="29"/>
    </row>
    <row r="61" spans="2:47" s="1" customFormat="1" ht="29.25" customHeight="1">
      <c r="B61" s="29"/>
      <c r="C61" s="108" t="s">
        <v>142</v>
      </c>
      <c r="D61" s="99"/>
      <c r="E61" s="99"/>
      <c r="F61" s="99"/>
      <c r="G61" s="99"/>
      <c r="H61" s="99"/>
      <c r="I61" s="109"/>
      <c r="J61" s="110" t="s">
        <v>143</v>
      </c>
      <c r="K61" s="99"/>
      <c r="L61" s="29"/>
    </row>
    <row r="62" spans="2:47" s="1" customFormat="1" ht="10.35" customHeight="1">
      <c r="B62" s="29"/>
      <c r="I62" s="90"/>
      <c r="L62" s="29"/>
    </row>
    <row r="63" spans="2:47" s="1" customFormat="1" ht="22.9" customHeight="1">
      <c r="B63" s="29"/>
      <c r="C63" s="111" t="s">
        <v>70</v>
      </c>
      <c r="I63" s="90"/>
      <c r="J63" s="60">
        <f>J92</f>
        <v>0</v>
      </c>
      <c r="L63" s="29"/>
      <c r="AU63" s="14" t="s">
        <v>144</v>
      </c>
    </row>
    <row r="64" spans="2:47" s="8" customFormat="1" ht="24.95" customHeight="1">
      <c r="B64" s="112"/>
      <c r="D64" s="113" t="s">
        <v>145</v>
      </c>
      <c r="E64" s="114"/>
      <c r="F64" s="114"/>
      <c r="G64" s="114"/>
      <c r="H64" s="114"/>
      <c r="I64" s="115"/>
      <c r="J64" s="116">
        <f>J93</f>
        <v>0</v>
      </c>
      <c r="L64" s="112"/>
    </row>
    <row r="65" spans="2:12" s="9" customFormat="1" ht="19.899999999999999" customHeight="1">
      <c r="B65" s="117"/>
      <c r="D65" s="118" t="s">
        <v>1273</v>
      </c>
      <c r="E65" s="119"/>
      <c r="F65" s="119"/>
      <c r="G65" s="119"/>
      <c r="H65" s="119"/>
      <c r="I65" s="120"/>
      <c r="J65" s="121">
        <f>J94</f>
        <v>0</v>
      </c>
      <c r="L65" s="117"/>
    </row>
    <row r="66" spans="2:12" s="9" customFormat="1" ht="19.899999999999999" customHeight="1">
      <c r="B66" s="117"/>
      <c r="D66" s="118" t="s">
        <v>155</v>
      </c>
      <c r="E66" s="119"/>
      <c r="F66" s="119"/>
      <c r="G66" s="119"/>
      <c r="H66" s="119"/>
      <c r="I66" s="120"/>
      <c r="J66" s="121">
        <f>J96</f>
        <v>0</v>
      </c>
      <c r="L66" s="117"/>
    </row>
    <row r="67" spans="2:12" s="9" customFormat="1" ht="19.899999999999999" customHeight="1">
      <c r="B67" s="117"/>
      <c r="D67" s="118" t="s">
        <v>1274</v>
      </c>
      <c r="E67" s="119"/>
      <c r="F67" s="119"/>
      <c r="G67" s="119"/>
      <c r="H67" s="119"/>
      <c r="I67" s="120"/>
      <c r="J67" s="121">
        <f>J104</f>
        <v>0</v>
      </c>
      <c r="L67" s="117"/>
    </row>
    <row r="68" spans="2:12" s="9" customFormat="1" ht="19.899999999999999" customHeight="1">
      <c r="B68" s="117"/>
      <c r="D68" s="118" t="s">
        <v>157</v>
      </c>
      <c r="E68" s="119"/>
      <c r="F68" s="119"/>
      <c r="G68" s="119"/>
      <c r="H68" s="119"/>
      <c r="I68" s="120"/>
      <c r="J68" s="121">
        <f>J110</f>
        <v>0</v>
      </c>
      <c r="L68" s="117"/>
    </row>
    <row r="69" spans="2:12" s="8" customFormat="1" ht="24.95" customHeight="1">
      <c r="B69" s="112"/>
      <c r="D69" s="113" t="s">
        <v>158</v>
      </c>
      <c r="E69" s="114"/>
      <c r="F69" s="114"/>
      <c r="G69" s="114"/>
      <c r="H69" s="114"/>
      <c r="I69" s="115"/>
      <c r="J69" s="116">
        <f>J112</f>
        <v>0</v>
      </c>
      <c r="L69" s="112"/>
    </row>
    <row r="70" spans="2:12" s="9" customFormat="1" ht="19.899999999999999" customHeight="1">
      <c r="B70" s="117"/>
      <c r="D70" s="118" t="s">
        <v>1555</v>
      </c>
      <c r="E70" s="119"/>
      <c r="F70" s="119"/>
      <c r="G70" s="119"/>
      <c r="H70" s="119"/>
      <c r="I70" s="120"/>
      <c r="J70" s="121">
        <f>J113</f>
        <v>0</v>
      </c>
      <c r="L70" s="117"/>
    </row>
    <row r="71" spans="2:12" s="1" customFormat="1" ht="21.75" customHeight="1">
      <c r="B71" s="29"/>
      <c r="I71" s="90"/>
      <c r="L71" s="29"/>
    </row>
    <row r="72" spans="2:12" s="1" customFormat="1" ht="6.95" customHeight="1">
      <c r="B72" s="38"/>
      <c r="C72" s="39"/>
      <c r="D72" s="39"/>
      <c r="E72" s="39"/>
      <c r="F72" s="39"/>
      <c r="G72" s="39"/>
      <c r="H72" s="39"/>
      <c r="I72" s="106"/>
      <c r="J72" s="39"/>
      <c r="K72" s="39"/>
      <c r="L72" s="29"/>
    </row>
    <row r="76" spans="2:12" s="1" customFormat="1" ht="6.95" customHeight="1">
      <c r="B76" s="40"/>
      <c r="C76" s="41"/>
      <c r="D76" s="41"/>
      <c r="E76" s="41"/>
      <c r="F76" s="41"/>
      <c r="G76" s="41"/>
      <c r="H76" s="41"/>
      <c r="I76" s="107"/>
      <c r="J76" s="41"/>
      <c r="K76" s="41"/>
      <c r="L76" s="29"/>
    </row>
    <row r="77" spans="2:12" s="1" customFormat="1" ht="24.95" customHeight="1">
      <c r="B77" s="29"/>
      <c r="C77" s="18" t="s">
        <v>174</v>
      </c>
      <c r="I77" s="90"/>
      <c r="L77" s="29"/>
    </row>
    <row r="78" spans="2:12" s="1" customFormat="1" ht="6.95" customHeight="1">
      <c r="B78" s="29"/>
      <c r="I78" s="90"/>
      <c r="L78" s="29"/>
    </row>
    <row r="79" spans="2:12" s="1" customFormat="1" ht="12" customHeight="1">
      <c r="B79" s="29"/>
      <c r="C79" s="24" t="s">
        <v>17</v>
      </c>
      <c r="I79" s="90"/>
      <c r="L79" s="29"/>
    </row>
    <row r="80" spans="2:12" s="1" customFormat="1" ht="16.5" customHeight="1">
      <c r="B80" s="29"/>
      <c r="E80" s="299" t="str">
        <f>E7</f>
        <v>Sociální bydlení v ul. Mlýnská, Bystřice pod Hostýnem</v>
      </c>
      <c r="F80" s="300"/>
      <c r="G80" s="300"/>
      <c r="H80" s="300"/>
      <c r="I80" s="90"/>
      <c r="L80" s="29"/>
    </row>
    <row r="81" spans="2:65" ht="12" customHeight="1">
      <c r="B81" s="17"/>
      <c r="C81" s="24" t="s">
        <v>137</v>
      </c>
      <c r="L81" s="17"/>
    </row>
    <row r="82" spans="2:65" s="1" customFormat="1" ht="16.5" customHeight="1">
      <c r="B82" s="29"/>
      <c r="E82" s="299" t="s">
        <v>138</v>
      </c>
      <c r="F82" s="298"/>
      <c r="G82" s="298"/>
      <c r="H82" s="298"/>
      <c r="I82" s="90"/>
      <c r="L82" s="29"/>
    </row>
    <row r="83" spans="2:65" s="1" customFormat="1" ht="12" customHeight="1">
      <c r="B83" s="29"/>
      <c r="C83" s="24" t="s">
        <v>139</v>
      </c>
      <c r="I83" s="90"/>
      <c r="L83" s="29"/>
    </row>
    <row r="84" spans="2:65" s="1" customFormat="1" ht="16.5" customHeight="1">
      <c r="B84" s="29"/>
      <c r="E84" s="271" t="str">
        <f>E11</f>
        <v>SO01 - 02.3 - Elektro - slaboproud</v>
      </c>
      <c r="F84" s="298"/>
      <c r="G84" s="298"/>
      <c r="H84" s="298"/>
      <c r="I84" s="90"/>
      <c r="L84" s="29"/>
    </row>
    <row r="85" spans="2:65" s="1" customFormat="1" ht="6.95" customHeight="1">
      <c r="B85" s="29"/>
      <c r="I85" s="90"/>
      <c r="L85" s="29"/>
    </row>
    <row r="86" spans="2:65" s="1" customFormat="1" ht="12" customHeight="1">
      <c r="B86" s="29"/>
      <c r="C86" s="24" t="s">
        <v>20</v>
      </c>
      <c r="F86" s="22" t="str">
        <f>F14</f>
        <v>Bystřice pod Hostýnem</v>
      </c>
      <c r="I86" s="91" t="s">
        <v>22</v>
      </c>
      <c r="J86" s="46">
        <f>IF(J14="","",J14)</f>
        <v>0</v>
      </c>
      <c r="L86" s="29"/>
    </row>
    <row r="87" spans="2:65" s="1" customFormat="1" ht="6.95" customHeight="1">
      <c r="B87" s="29"/>
      <c r="I87" s="90"/>
      <c r="L87" s="29"/>
    </row>
    <row r="88" spans="2:65" s="1" customFormat="1" ht="15.2" customHeight="1">
      <c r="B88" s="29"/>
      <c r="C88" s="24" t="s">
        <v>23</v>
      </c>
      <c r="F88" s="22" t="str">
        <f>E17</f>
        <v>Město Bystřice pod Hostýnem, Masarykovo nám. 137</v>
      </c>
      <c r="I88" s="91" t="s">
        <v>30</v>
      </c>
      <c r="J88" s="27" t="str">
        <f>E23</f>
        <v>dnprojekce s.r.o.</v>
      </c>
      <c r="L88" s="29"/>
    </row>
    <row r="89" spans="2:65" s="1" customFormat="1" ht="15.2" customHeight="1">
      <c r="B89" s="29"/>
      <c r="C89" s="24" t="s">
        <v>28</v>
      </c>
      <c r="F89" s="22" t="str">
        <f>IF(E20="","",E20)</f>
        <v>Vyplň údaj</v>
      </c>
      <c r="I89" s="91" t="s">
        <v>34</v>
      </c>
      <c r="J89" s="27" t="str">
        <f>E26</f>
        <v xml:space="preserve"> </v>
      </c>
      <c r="L89" s="29"/>
    </row>
    <row r="90" spans="2:65" s="1" customFormat="1" ht="10.35" customHeight="1">
      <c r="B90" s="29"/>
      <c r="I90" s="90"/>
      <c r="L90" s="29"/>
    </row>
    <row r="91" spans="2:65" s="10" customFormat="1" ht="29.25" customHeight="1">
      <c r="B91" s="122"/>
      <c r="C91" s="123" t="s">
        <v>175</v>
      </c>
      <c r="D91" s="124" t="s">
        <v>57</v>
      </c>
      <c r="E91" s="124" t="s">
        <v>53</v>
      </c>
      <c r="F91" s="124" t="s">
        <v>54</v>
      </c>
      <c r="G91" s="124" t="s">
        <v>176</v>
      </c>
      <c r="H91" s="124" t="s">
        <v>177</v>
      </c>
      <c r="I91" s="125" t="s">
        <v>178</v>
      </c>
      <c r="J91" s="126" t="s">
        <v>143</v>
      </c>
      <c r="K91" s="127" t="s">
        <v>179</v>
      </c>
      <c r="L91" s="122"/>
      <c r="M91" s="53" t="s">
        <v>3</v>
      </c>
      <c r="N91" s="54" t="s">
        <v>42</v>
      </c>
      <c r="O91" s="54" t="s">
        <v>180</v>
      </c>
      <c r="P91" s="54" t="s">
        <v>181</v>
      </c>
      <c r="Q91" s="54" t="s">
        <v>182</v>
      </c>
      <c r="R91" s="54" t="s">
        <v>183</v>
      </c>
      <c r="S91" s="54" t="s">
        <v>184</v>
      </c>
      <c r="T91" s="55" t="s">
        <v>185</v>
      </c>
    </row>
    <row r="92" spans="2:65" s="1" customFormat="1" ht="22.9" customHeight="1">
      <c r="B92" s="29"/>
      <c r="C92" s="58" t="s">
        <v>186</v>
      </c>
      <c r="I92" s="90"/>
      <c r="J92" s="128">
        <f>BK92</f>
        <v>0</v>
      </c>
      <c r="L92" s="29"/>
      <c r="M92" s="56"/>
      <c r="N92" s="47"/>
      <c r="O92" s="47"/>
      <c r="P92" s="129">
        <f>P93+P112</f>
        <v>0</v>
      </c>
      <c r="Q92" s="47"/>
      <c r="R92" s="129">
        <f>R93+R112</f>
        <v>0.33518999999999999</v>
      </c>
      <c r="S92" s="47"/>
      <c r="T92" s="130">
        <f>T93+T112</f>
        <v>0.84399999999999997</v>
      </c>
      <c r="AT92" s="14" t="s">
        <v>71</v>
      </c>
      <c r="AU92" s="14" t="s">
        <v>144</v>
      </c>
      <c r="BK92" s="131">
        <f>BK93+BK112</f>
        <v>0</v>
      </c>
    </row>
    <row r="93" spans="2:65" s="11" customFormat="1" ht="25.9" customHeight="1">
      <c r="B93" s="132"/>
      <c r="D93" s="133" t="s">
        <v>71</v>
      </c>
      <c r="E93" s="134" t="s">
        <v>187</v>
      </c>
      <c r="F93" s="134" t="s">
        <v>188</v>
      </c>
      <c r="I93" s="135"/>
      <c r="J93" s="136">
        <f>BK93</f>
        <v>0</v>
      </c>
      <c r="L93" s="132"/>
      <c r="M93" s="137"/>
      <c r="N93" s="138"/>
      <c r="O93" s="138"/>
      <c r="P93" s="139">
        <f>P94+P96+P104+P110</f>
        <v>0</v>
      </c>
      <c r="Q93" s="138"/>
      <c r="R93" s="139">
        <f>R94+R96+R104+R110</f>
        <v>0.32400000000000001</v>
      </c>
      <c r="S93" s="138"/>
      <c r="T93" s="140">
        <f>T94+T96+T104+T110</f>
        <v>0.84399999999999997</v>
      </c>
      <c r="AR93" s="133" t="s">
        <v>79</v>
      </c>
      <c r="AT93" s="141" t="s">
        <v>71</v>
      </c>
      <c r="AU93" s="141" t="s">
        <v>72</v>
      </c>
      <c r="AY93" s="133" t="s">
        <v>189</v>
      </c>
      <c r="BK93" s="142">
        <f>BK94+BK96+BK104+BK110</f>
        <v>0</v>
      </c>
    </row>
    <row r="94" spans="2:65" s="11" customFormat="1" ht="22.9" customHeight="1">
      <c r="B94" s="132"/>
      <c r="D94" s="133" t="s">
        <v>71</v>
      </c>
      <c r="E94" s="143" t="s">
        <v>212</v>
      </c>
      <c r="F94" s="143" t="s">
        <v>1276</v>
      </c>
      <c r="I94" s="135"/>
      <c r="J94" s="144">
        <f>BK94</f>
        <v>0</v>
      </c>
      <c r="L94" s="132"/>
      <c r="M94" s="137"/>
      <c r="N94" s="138"/>
      <c r="O94" s="138"/>
      <c r="P94" s="139">
        <f>P95</f>
        <v>0</v>
      </c>
      <c r="Q94" s="138"/>
      <c r="R94" s="139">
        <f>R95</f>
        <v>0.32400000000000001</v>
      </c>
      <c r="S94" s="138"/>
      <c r="T94" s="140">
        <f>T95</f>
        <v>0</v>
      </c>
      <c r="AR94" s="133" t="s">
        <v>79</v>
      </c>
      <c r="AT94" s="141" t="s">
        <v>71</v>
      </c>
      <c r="AU94" s="141" t="s">
        <v>79</v>
      </c>
      <c r="AY94" s="133" t="s">
        <v>189</v>
      </c>
      <c r="BK94" s="142">
        <f>BK95</f>
        <v>0</v>
      </c>
    </row>
    <row r="95" spans="2:65" s="1" customFormat="1" ht="16.5" customHeight="1">
      <c r="B95" s="145"/>
      <c r="C95" s="146" t="s">
        <v>79</v>
      </c>
      <c r="D95" s="146" t="s">
        <v>191</v>
      </c>
      <c r="E95" s="147" t="s">
        <v>1277</v>
      </c>
      <c r="F95" s="148" t="s">
        <v>1278</v>
      </c>
      <c r="G95" s="149" t="s">
        <v>233</v>
      </c>
      <c r="H95" s="150">
        <v>8.1</v>
      </c>
      <c r="I95" s="151"/>
      <c r="J95" s="152">
        <f>ROUND(I95*H95,2)</f>
        <v>0</v>
      </c>
      <c r="K95" s="148" t="s">
        <v>195</v>
      </c>
      <c r="L95" s="29"/>
      <c r="M95" s="153" t="s">
        <v>3</v>
      </c>
      <c r="N95" s="154" t="s">
        <v>44</v>
      </c>
      <c r="O95" s="49"/>
      <c r="P95" s="155">
        <f>O95*H95</f>
        <v>0</v>
      </c>
      <c r="Q95" s="155">
        <v>0.04</v>
      </c>
      <c r="R95" s="155">
        <f>Q95*H95</f>
        <v>0.32400000000000001</v>
      </c>
      <c r="S95" s="155">
        <v>0</v>
      </c>
      <c r="T95" s="156">
        <f>S95*H95</f>
        <v>0</v>
      </c>
      <c r="AR95" s="157" t="s">
        <v>196</v>
      </c>
      <c r="AT95" s="157" t="s">
        <v>191</v>
      </c>
      <c r="AU95" s="157" t="s">
        <v>85</v>
      </c>
      <c r="AY95" s="14" t="s">
        <v>189</v>
      </c>
      <c r="BE95" s="158">
        <f>IF(N95="základní",J95,0)</f>
        <v>0</v>
      </c>
      <c r="BF95" s="158">
        <f>IF(N95="snížená",J95,0)</f>
        <v>0</v>
      </c>
      <c r="BG95" s="158">
        <f>IF(N95="zákl. přenesená",J95,0)</f>
        <v>0</v>
      </c>
      <c r="BH95" s="158">
        <f>IF(N95="sníž. přenesená",J95,0)</f>
        <v>0</v>
      </c>
      <c r="BI95" s="158">
        <f>IF(N95="nulová",J95,0)</f>
        <v>0</v>
      </c>
      <c r="BJ95" s="14" t="s">
        <v>85</v>
      </c>
      <c r="BK95" s="158">
        <f>ROUND(I95*H95,2)</f>
        <v>0</v>
      </c>
      <c r="BL95" s="14" t="s">
        <v>196</v>
      </c>
      <c r="BM95" s="157" t="s">
        <v>1556</v>
      </c>
    </row>
    <row r="96" spans="2:65" s="11" customFormat="1" ht="22.9" customHeight="1">
      <c r="B96" s="132"/>
      <c r="D96" s="133" t="s">
        <v>71</v>
      </c>
      <c r="E96" s="143" t="s">
        <v>225</v>
      </c>
      <c r="F96" s="143" t="s">
        <v>630</v>
      </c>
      <c r="I96" s="135"/>
      <c r="J96" s="144">
        <f>BK96</f>
        <v>0</v>
      </c>
      <c r="L96" s="132"/>
      <c r="M96" s="137"/>
      <c r="N96" s="138"/>
      <c r="O96" s="138"/>
      <c r="P96" s="139">
        <f>SUM(P97:P103)</f>
        <v>0</v>
      </c>
      <c r="Q96" s="138"/>
      <c r="R96" s="139">
        <f>SUM(R97:R103)</f>
        <v>0</v>
      </c>
      <c r="S96" s="138"/>
      <c r="T96" s="140">
        <f>SUM(T97:T103)</f>
        <v>0.84399999999999997</v>
      </c>
      <c r="AR96" s="133" t="s">
        <v>79</v>
      </c>
      <c r="AT96" s="141" t="s">
        <v>71</v>
      </c>
      <c r="AU96" s="141" t="s">
        <v>79</v>
      </c>
      <c r="AY96" s="133" t="s">
        <v>189</v>
      </c>
      <c r="BK96" s="142">
        <f>SUM(BK97:BK103)</f>
        <v>0</v>
      </c>
    </row>
    <row r="97" spans="2:65" s="1" customFormat="1" ht="24" customHeight="1">
      <c r="B97" s="145"/>
      <c r="C97" s="146" t="s">
        <v>85</v>
      </c>
      <c r="D97" s="146" t="s">
        <v>191</v>
      </c>
      <c r="E97" s="147" t="s">
        <v>1280</v>
      </c>
      <c r="F97" s="148" t="s">
        <v>1281</v>
      </c>
      <c r="G97" s="149" t="s">
        <v>307</v>
      </c>
      <c r="H97" s="150">
        <v>18</v>
      </c>
      <c r="I97" s="151"/>
      <c r="J97" s="152">
        <f t="shared" ref="J97:J103" si="0">ROUND(I97*H97,2)</f>
        <v>0</v>
      </c>
      <c r="K97" s="148" t="s">
        <v>195</v>
      </c>
      <c r="L97" s="29"/>
      <c r="M97" s="153" t="s">
        <v>3</v>
      </c>
      <c r="N97" s="154" t="s">
        <v>44</v>
      </c>
      <c r="O97" s="49"/>
      <c r="P97" s="155">
        <f t="shared" ref="P97:P103" si="1">O97*H97</f>
        <v>0</v>
      </c>
      <c r="Q97" s="155">
        <v>0</v>
      </c>
      <c r="R97" s="155">
        <f t="shared" ref="R97:R103" si="2">Q97*H97</f>
        <v>0</v>
      </c>
      <c r="S97" s="155">
        <v>4.0000000000000001E-3</v>
      </c>
      <c r="T97" s="156">
        <f t="shared" ref="T97:T103" si="3">S97*H97</f>
        <v>7.2000000000000008E-2</v>
      </c>
      <c r="AR97" s="157" t="s">
        <v>196</v>
      </c>
      <c r="AT97" s="157" t="s">
        <v>191</v>
      </c>
      <c r="AU97" s="157" t="s">
        <v>85</v>
      </c>
      <c r="AY97" s="14" t="s">
        <v>189</v>
      </c>
      <c r="BE97" s="158">
        <f t="shared" ref="BE97:BE103" si="4">IF(N97="základní",J97,0)</f>
        <v>0</v>
      </c>
      <c r="BF97" s="158">
        <f t="shared" ref="BF97:BF103" si="5">IF(N97="snížená",J97,0)</f>
        <v>0</v>
      </c>
      <c r="BG97" s="158">
        <f t="shared" ref="BG97:BG103" si="6">IF(N97="zákl. přenesená",J97,0)</f>
        <v>0</v>
      </c>
      <c r="BH97" s="158">
        <f t="shared" ref="BH97:BH103" si="7">IF(N97="sníž. přenesená",J97,0)</f>
        <v>0</v>
      </c>
      <c r="BI97" s="158">
        <f t="shared" ref="BI97:BI103" si="8">IF(N97="nulová",J97,0)</f>
        <v>0</v>
      </c>
      <c r="BJ97" s="14" t="s">
        <v>85</v>
      </c>
      <c r="BK97" s="158">
        <f t="shared" ref="BK97:BK103" si="9">ROUND(I97*H97,2)</f>
        <v>0</v>
      </c>
      <c r="BL97" s="14" t="s">
        <v>196</v>
      </c>
      <c r="BM97" s="157" t="s">
        <v>1557</v>
      </c>
    </row>
    <row r="98" spans="2:65" s="1" customFormat="1" ht="24" customHeight="1">
      <c r="B98" s="145"/>
      <c r="C98" s="146" t="s">
        <v>201</v>
      </c>
      <c r="D98" s="146" t="s">
        <v>191</v>
      </c>
      <c r="E98" s="147" t="s">
        <v>1283</v>
      </c>
      <c r="F98" s="148" t="s">
        <v>1284</v>
      </c>
      <c r="G98" s="149" t="s">
        <v>307</v>
      </c>
      <c r="H98" s="150">
        <v>16</v>
      </c>
      <c r="I98" s="151"/>
      <c r="J98" s="152">
        <f t="shared" si="0"/>
        <v>0</v>
      </c>
      <c r="K98" s="148" t="s">
        <v>195</v>
      </c>
      <c r="L98" s="29"/>
      <c r="M98" s="153" t="s">
        <v>3</v>
      </c>
      <c r="N98" s="154" t="s">
        <v>44</v>
      </c>
      <c r="O98" s="49"/>
      <c r="P98" s="155">
        <f t="shared" si="1"/>
        <v>0</v>
      </c>
      <c r="Q98" s="155">
        <v>0</v>
      </c>
      <c r="R98" s="155">
        <f t="shared" si="2"/>
        <v>0</v>
      </c>
      <c r="S98" s="155">
        <v>8.0000000000000002E-3</v>
      </c>
      <c r="T98" s="156">
        <f t="shared" si="3"/>
        <v>0.128</v>
      </c>
      <c r="AR98" s="157" t="s">
        <v>196</v>
      </c>
      <c r="AT98" s="157" t="s">
        <v>191</v>
      </c>
      <c r="AU98" s="157" t="s">
        <v>85</v>
      </c>
      <c r="AY98" s="14" t="s">
        <v>189</v>
      </c>
      <c r="BE98" s="158">
        <f t="shared" si="4"/>
        <v>0</v>
      </c>
      <c r="BF98" s="158">
        <f t="shared" si="5"/>
        <v>0</v>
      </c>
      <c r="BG98" s="158">
        <f t="shared" si="6"/>
        <v>0</v>
      </c>
      <c r="BH98" s="158">
        <f t="shared" si="7"/>
        <v>0</v>
      </c>
      <c r="BI98" s="158">
        <f t="shared" si="8"/>
        <v>0</v>
      </c>
      <c r="BJ98" s="14" t="s">
        <v>85</v>
      </c>
      <c r="BK98" s="158">
        <f t="shared" si="9"/>
        <v>0</v>
      </c>
      <c r="BL98" s="14" t="s">
        <v>196</v>
      </c>
      <c r="BM98" s="157" t="s">
        <v>1558</v>
      </c>
    </row>
    <row r="99" spans="2:65" s="1" customFormat="1" ht="24" customHeight="1">
      <c r="B99" s="145"/>
      <c r="C99" s="146" t="s">
        <v>196</v>
      </c>
      <c r="D99" s="146" t="s">
        <v>191</v>
      </c>
      <c r="E99" s="147" t="s">
        <v>1286</v>
      </c>
      <c r="F99" s="148" t="s">
        <v>1287</v>
      </c>
      <c r="G99" s="149" t="s">
        <v>307</v>
      </c>
      <c r="H99" s="150">
        <v>1</v>
      </c>
      <c r="I99" s="151"/>
      <c r="J99" s="152">
        <f t="shared" si="0"/>
        <v>0</v>
      </c>
      <c r="K99" s="148" t="s">
        <v>195</v>
      </c>
      <c r="L99" s="29"/>
      <c r="M99" s="153" t="s">
        <v>3</v>
      </c>
      <c r="N99" s="154" t="s">
        <v>44</v>
      </c>
      <c r="O99" s="49"/>
      <c r="P99" s="155">
        <f t="shared" si="1"/>
        <v>0</v>
      </c>
      <c r="Q99" s="155">
        <v>0</v>
      </c>
      <c r="R99" s="155">
        <f t="shared" si="2"/>
        <v>0</v>
      </c>
      <c r="S99" s="155">
        <v>1.2E-2</v>
      </c>
      <c r="T99" s="156">
        <f t="shared" si="3"/>
        <v>1.2E-2</v>
      </c>
      <c r="AR99" s="157" t="s">
        <v>196</v>
      </c>
      <c r="AT99" s="157" t="s">
        <v>191</v>
      </c>
      <c r="AU99" s="157" t="s">
        <v>85</v>
      </c>
      <c r="AY99" s="14" t="s">
        <v>189</v>
      </c>
      <c r="BE99" s="158">
        <f t="shared" si="4"/>
        <v>0</v>
      </c>
      <c r="BF99" s="158">
        <f t="shared" si="5"/>
        <v>0</v>
      </c>
      <c r="BG99" s="158">
        <f t="shared" si="6"/>
        <v>0</v>
      </c>
      <c r="BH99" s="158">
        <f t="shared" si="7"/>
        <v>0</v>
      </c>
      <c r="BI99" s="158">
        <f t="shared" si="8"/>
        <v>0</v>
      </c>
      <c r="BJ99" s="14" t="s">
        <v>85</v>
      </c>
      <c r="BK99" s="158">
        <f t="shared" si="9"/>
        <v>0</v>
      </c>
      <c r="BL99" s="14" t="s">
        <v>196</v>
      </c>
      <c r="BM99" s="157" t="s">
        <v>1559</v>
      </c>
    </row>
    <row r="100" spans="2:65" s="1" customFormat="1" ht="24" customHeight="1">
      <c r="B100" s="145"/>
      <c r="C100" s="146" t="s">
        <v>208</v>
      </c>
      <c r="D100" s="146" t="s">
        <v>191</v>
      </c>
      <c r="E100" s="147" t="s">
        <v>1560</v>
      </c>
      <c r="F100" s="148" t="s">
        <v>1561</v>
      </c>
      <c r="G100" s="149" t="s">
        <v>307</v>
      </c>
      <c r="H100" s="150">
        <v>6</v>
      </c>
      <c r="I100" s="151"/>
      <c r="J100" s="152">
        <f t="shared" si="0"/>
        <v>0</v>
      </c>
      <c r="K100" s="148" t="s">
        <v>195</v>
      </c>
      <c r="L100" s="29"/>
      <c r="M100" s="153" t="s">
        <v>3</v>
      </c>
      <c r="N100" s="154" t="s">
        <v>44</v>
      </c>
      <c r="O100" s="49"/>
      <c r="P100" s="155">
        <f t="shared" si="1"/>
        <v>0</v>
      </c>
      <c r="Q100" s="155">
        <v>0</v>
      </c>
      <c r="R100" s="155">
        <f t="shared" si="2"/>
        <v>0</v>
      </c>
      <c r="S100" s="155">
        <v>2.9000000000000001E-2</v>
      </c>
      <c r="T100" s="156">
        <f t="shared" si="3"/>
        <v>0.17400000000000002</v>
      </c>
      <c r="AR100" s="157" t="s">
        <v>196</v>
      </c>
      <c r="AT100" s="157" t="s">
        <v>191</v>
      </c>
      <c r="AU100" s="157" t="s">
        <v>85</v>
      </c>
      <c r="AY100" s="14" t="s">
        <v>189</v>
      </c>
      <c r="BE100" s="158">
        <f t="shared" si="4"/>
        <v>0</v>
      </c>
      <c r="BF100" s="158">
        <f t="shared" si="5"/>
        <v>0</v>
      </c>
      <c r="BG100" s="158">
        <f t="shared" si="6"/>
        <v>0</v>
      </c>
      <c r="BH100" s="158">
        <f t="shared" si="7"/>
        <v>0</v>
      </c>
      <c r="BI100" s="158">
        <f t="shared" si="8"/>
        <v>0</v>
      </c>
      <c r="BJ100" s="14" t="s">
        <v>85</v>
      </c>
      <c r="BK100" s="158">
        <f t="shared" si="9"/>
        <v>0</v>
      </c>
      <c r="BL100" s="14" t="s">
        <v>196</v>
      </c>
      <c r="BM100" s="157" t="s">
        <v>1562</v>
      </c>
    </row>
    <row r="101" spans="2:65" s="1" customFormat="1" ht="24" customHeight="1">
      <c r="B101" s="145"/>
      <c r="C101" s="146" t="s">
        <v>212</v>
      </c>
      <c r="D101" s="146" t="s">
        <v>191</v>
      </c>
      <c r="E101" s="147" t="s">
        <v>1289</v>
      </c>
      <c r="F101" s="148" t="s">
        <v>1290</v>
      </c>
      <c r="G101" s="149" t="s">
        <v>307</v>
      </c>
      <c r="H101" s="150">
        <v>2</v>
      </c>
      <c r="I101" s="151"/>
      <c r="J101" s="152">
        <f t="shared" si="0"/>
        <v>0</v>
      </c>
      <c r="K101" s="148" t="s">
        <v>195</v>
      </c>
      <c r="L101" s="29"/>
      <c r="M101" s="153" t="s">
        <v>3</v>
      </c>
      <c r="N101" s="154" t="s">
        <v>44</v>
      </c>
      <c r="O101" s="49"/>
      <c r="P101" s="155">
        <f t="shared" si="1"/>
        <v>0</v>
      </c>
      <c r="Q101" s="155">
        <v>0</v>
      </c>
      <c r="R101" s="155">
        <f t="shared" si="2"/>
        <v>0</v>
      </c>
      <c r="S101" s="155">
        <v>4.9000000000000002E-2</v>
      </c>
      <c r="T101" s="156">
        <f t="shared" si="3"/>
        <v>9.8000000000000004E-2</v>
      </c>
      <c r="AR101" s="157" t="s">
        <v>196</v>
      </c>
      <c r="AT101" s="157" t="s">
        <v>191</v>
      </c>
      <c r="AU101" s="157" t="s">
        <v>85</v>
      </c>
      <c r="AY101" s="14" t="s">
        <v>189</v>
      </c>
      <c r="BE101" s="158">
        <f t="shared" si="4"/>
        <v>0</v>
      </c>
      <c r="BF101" s="158">
        <f t="shared" si="5"/>
        <v>0</v>
      </c>
      <c r="BG101" s="158">
        <f t="shared" si="6"/>
        <v>0</v>
      </c>
      <c r="BH101" s="158">
        <f t="shared" si="7"/>
        <v>0</v>
      </c>
      <c r="BI101" s="158">
        <f t="shared" si="8"/>
        <v>0</v>
      </c>
      <c r="BJ101" s="14" t="s">
        <v>85</v>
      </c>
      <c r="BK101" s="158">
        <f t="shared" si="9"/>
        <v>0</v>
      </c>
      <c r="BL101" s="14" t="s">
        <v>196</v>
      </c>
      <c r="BM101" s="157" t="s">
        <v>1563</v>
      </c>
    </row>
    <row r="102" spans="2:65" s="1" customFormat="1" ht="24" customHeight="1">
      <c r="B102" s="145"/>
      <c r="C102" s="146" t="s">
        <v>216</v>
      </c>
      <c r="D102" s="146" t="s">
        <v>191</v>
      </c>
      <c r="E102" s="147" t="s">
        <v>1292</v>
      </c>
      <c r="F102" s="148" t="s">
        <v>1293</v>
      </c>
      <c r="G102" s="149" t="s">
        <v>307</v>
      </c>
      <c r="H102" s="150">
        <v>65</v>
      </c>
      <c r="I102" s="151"/>
      <c r="J102" s="152">
        <f t="shared" si="0"/>
        <v>0</v>
      </c>
      <c r="K102" s="148" t="s">
        <v>195</v>
      </c>
      <c r="L102" s="29"/>
      <c r="M102" s="153" t="s">
        <v>3</v>
      </c>
      <c r="N102" s="154" t="s">
        <v>44</v>
      </c>
      <c r="O102" s="49"/>
      <c r="P102" s="155">
        <f t="shared" si="1"/>
        <v>0</v>
      </c>
      <c r="Q102" s="155">
        <v>0</v>
      </c>
      <c r="R102" s="155">
        <f t="shared" si="2"/>
        <v>0</v>
      </c>
      <c r="S102" s="155">
        <v>0</v>
      </c>
      <c r="T102" s="156">
        <f t="shared" si="3"/>
        <v>0</v>
      </c>
      <c r="AR102" s="157" t="s">
        <v>196</v>
      </c>
      <c r="AT102" s="157" t="s">
        <v>191</v>
      </c>
      <c r="AU102" s="157" t="s">
        <v>85</v>
      </c>
      <c r="AY102" s="14" t="s">
        <v>189</v>
      </c>
      <c r="BE102" s="158">
        <f t="shared" si="4"/>
        <v>0</v>
      </c>
      <c r="BF102" s="158">
        <f t="shared" si="5"/>
        <v>0</v>
      </c>
      <c r="BG102" s="158">
        <f t="shared" si="6"/>
        <v>0</v>
      </c>
      <c r="BH102" s="158">
        <f t="shared" si="7"/>
        <v>0</v>
      </c>
      <c r="BI102" s="158">
        <f t="shared" si="8"/>
        <v>0</v>
      </c>
      <c r="BJ102" s="14" t="s">
        <v>85</v>
      </c>
      <c r="BK102" s="158">
        <f t="shared" si="9"/>
        <v>0</v>
      </c>
      <c r="BL102" s="14" t="s">
        <v>196</v>
      </c>
      <c r="BM102" s="157" t="s">
        <v>1564</v>
      </c>
    </row>
    <row r="103" spans="2:65" s="1" customFormat="1" ht="16.5" customHeight="1">
      <c r="B103" s="145"/>
      <c r="C103" s="146" t="s">
        <v>220</v>
      </c>
      <c r="D103" s="146" t="s">
        <v>191</v>
      </c>
      <c r="E103" s="147" t="s">
        <v>1295</v>
      </c>
      <c r="F103" s="148" t="s">
        <v>1296</v>
      </c>
      <c r="G103" s="149" t="s">
        <v>258</v>
      </c>
      <c r="H103" s="150">
        <v>180</v>
      </c>
      <c r="I103" s="151"/>
      <c r="J103" s="152">
        <f t="shared" si="0"/>
        <v>0</v>
      </c>
      <c r="K103" s="148" t="s">
        <v>195</v>
      </c>
      <c r="L103" s="29"/>
      <c r="M103" s="153" t="s">
        <v>3</v>
      </c>
      <c r="N103" s="154" t="s">
        <v>44</v>
      </c>
      <c r="O103" s="49"/>
      <c r="P103" s="155">
        <f t="shared" si="1"/>
        <v>0</v>
      </c>
      <c r="Q103" s="155">
        <v>0</v>
      </c>
      <c r="R103" s="155">
        <f t="shared" si="2"/>
        <v>0</v>
      </c>
      <c r="S103" s="155">
        <v>2E-3</v>
      </c>
      <c r="T103" s="156">
        <f t="shared" si="3"/>
        <v>0.36</v>
      </c>
      <c r="AR103" s="157" t="s">
        <v>196</v>
      </c>
      <c r="AT103" s="157" t="s">
        <v>191</v>
      </c>
      <c r="AU103" s="157" t="s">
        <v>85</v>
      </c>
      <c r="AY103" s="14" t="s">
        <v>189</v>
      </c>
      <c r="BE103" s="158">
        <f t="shared" si="4"/>
        <v>0</v>
      </c>
      <c r="BF103" s="158">
        <f t="shared" si="5"/>
        <v>0</v>
      </c>
      <c r="BG103" s="158">
        <f t="shared" si="6"/>
        <v>0</v>
      </c>
      <c r="BH103" s="158">
        <f t="shared" si="7"/>
        <v>0</v>
      </c>
      <c r="BI103" s="158">
        <f t="shared" si="8"/>
        <v>0</v>
      </c>
      <c r="BJ103" s="14" t="s">
        <v>85</v>
      </c>
      <c r="BK103" s="158">
        <f t="shared" si="9"/>
        <v>0</v>
      </c>
      <c r="BL103" s="14" t="s">
        <v>196</v>
      </c>
      <c r="BM103" s="157" t="s">
        <v>1565</v>
      </c>
    </row>
    <row r="104" spans="2:65" s="11" customFormat="1" ht="22.9" customHeight="1">
      <c r="B104" s="132"/>
      <c r="D104" s="133" t="s">
        <v>71</v>
      </c>
      <c r="E104" s="143" t="s">
        <v>1298</v>
      </c>
      <c r="F104" s="143" t="s">
        <v>1299</v>
      </c>
      <c r="I104" s="135"/>
      <c r="J104" s="144">
        <f>BK104</f>
        <v>0</v>
      </c>
      <c r="L104" s="132"/>
      <c r="M104" s="137"/>
      <c r="N104" s="138"/>
      <c r="O104" s="138"/>
      <c r="P104" s="139">
        <f>SUM(P105:P109)</f>
        <v>0</v>
      </c>
      <c r="Q104" s="138"/>
      <c r="R104" s="139">
        <f>SUM(R105:R109)</f>
        <v>0</v>
      </c>
      <c r="S104" s="138"/>
      <c r="T104" s="140">
        <f>SUM(T105:T109)</f>
        <v>0</v>
      </c>
      <c r="AR104" s="133" t="s">
        <v>79</v>
      </c>
      <c r="AT104" s="141" t="s">
        <v>71</v>
      </c>
      <c r="AU104" s="141" t="s">
        <v>79</v>
      </c>
      <c r="AY104" s="133" t="s">
        <v>189</v>
      </c>
      <c r="BK104" s="142">
        <f>SUM(BK105:BK109)</f>
        <v>0</v>
      </c>
    </row>
    <row r="105" spans="2:65" s="1" customFormat="1" ht="16.5" customHeight="1">
      <c r="B105" s="145"/>
      <c r="C105" s="146" t="s">
        <v>225</v>
      </c>
      <c r="D105" s="146" t="s">
        <v>191</v>
      </c>
      <c r="E105" s="147" t="s">
        <v>1300</v>
      </c>
      <c r="F105" s="148" t="s">
        <v>1301</v>
      </c>
      <c r="G105" s="149" t="s">
        <v>223</v>
      </c>
      <c r="H105" s="150">
        <v>0.84399999999999997</v>
      </c>
      <c r="I105" s="151"/>
      <c r="J105" s="152">
        <f>ROUND(I105*H105,2)</f>
        <v>0</v>
      </c>
      <c r="K105" s="148" t="s">
        <v>195</v>
      </c>
      <c r="L105" s="29"/>
      <c r="M105" s="153" t="s">
        <v>3</v>
      </c>
      <c r="N105" s="154" t="s">
        <v>44</v>
      </c>
      <c r="O105" s="49"/>
      <c r="P105" s="155">
        <f>O105*H105</f>
        <v>0</v>
      </c>
      <c r="Q105" s="155">
        <v>0</v>
      </c>
      <c r="R105" s="155">
        <f>Q105*H105</f>
        <v>0</v>
      </c>
      <c r="S105" s="155">
        <v>0</v>
      </c>
      <c r="T105" s="156">
        <f>S105*H105</f>
        <v>0</v>
      </c>
      <c r="AR105" s="157" t="s">
        <v>196</v>
      </c>
      <c r="AT105" s="157" t="s">
        <v>191</v>
      </c>
      <c r="AU105" s="157" t="s">
        <v>85</v>
      </c>
      <c r="AY105" s="14" t="s">
        <v>189</v>
      </c>
      <c r="BE105" s="158">
        <f>IF(N105="základní",J105,0)</f>
        <v>0</v>
      </c>
      <c r="BF105" s="158">
        <f>IF(N105="snížená",J105,0)</f>
        <v>0</v>
      </c>
      <c r="BG105" s="158">
        <f>IF(N105="zákl. přenesená",J105,0)</f>
        <v>0</v>
      </c>
      <c r="BH105" s="158">
        <f>IF(N105="sníž. přenesená",J105,0)</f>
        <v>0</v>
      </c>
      <c r="BI105" s="158">
        <f>IF(N105="nulová",J105,0)</f>
        <v>0</v>
      </c>
      <c r="BJ105" s="14" t="s">
        <v>85</v>
      </c>
      <c r="BK105" s="158">
        <f>ROUND(I105*H105,2)</f>
        <v>0</v>
      </c>
      <c r="BL105" s="14" t="s">
        <v>196</v>
      </c>
      <c r="BM105" s="157" t="s">
        <v>1566</v>
      </c>
    </row>
    <row r="106" spans="2:65" s="1" customFormat="1" ht="24" customHeight="1">
      <c r="B106" s="145"/>
      <c r="C106" s="146" t="s">
        <v>230</v>
      </c>
      <c r="D106" s="146" t="s">
        <v>191</v>
      </c>
      <c r="E106" s="147" t="s">
        <v>1303</v>
      </c>
      <c r="F106" s="148" t="s">
        <v>1304</v>
      </c>
      <c r="G106" s="149" t="s">
        <v>223</v>
      </c>
      <c r="H106" s="150">
        <v>0.84399999999999997</v>
      </c>
      <c r="I106" s="151"/>
      <c r="J106" s="152">
        <f>ROUND(I106*H106,2)</f>
        <v>0</v>
      </c>
      <c r="K106" s="148" t="s">
        <v>195</v>
      </c>
      <c r="L106" s="29"/>
      <c r="M106" s="153" t="s">
        <v>3</v>
      </c>
      <c r="N106" s="154" t="s">
        <v>44</v>
      </c>
      <c r="O106" s="49"/>
      <c r="P106" s="155">
        <f>O106*H106</f>
        <v>0</v>
      </c>
      <c r="Q106" s="155">
        <v>0</v>
      </c>
      <c r="R106" s="155">
        <f>Q106*H106</f>
        <v>0</v>
      </c>
      <c r="S106" s="155">
        <v>0</v>
      </c>
      <c r="T106" s="156">
        <f>S106*H106</f>
        <v>0</v>
      </c>
      <c r="AR106" s="157" t="s">
        <v>196</v>
      </c>
      <c r="AT106" s="157" t="s">
        <v>191</v>
      </c>
      <c r="AU106" s="157" t="s">
        <v>85</v>
      </c>
      <c r="AY106" s="14" t="s">
        <v>189</v>
      </c>
      <c r="BE106" s="158">
        <f>IF(N106="základní",J106,0)</f>
        <v>0</v>
      </c>
      <c r="BF106" s="158">
        <f>IF(N106="snížená",J106,0)</f>
        <v>0</v>
      </c>
      <c r="BG106" s="158">
        <f>IF(N106="zákl. přenesená",J106,0)</f>
        <v>0</v>
      </c>
      <c r="BH106" s="158">
        <f>IF(N106="sníž. přenesená",J106,0)</f>
        <v>0</v>
      </c>
      <c r="BI106" s="158">
        <f>IF(N106="nulová",J106,0)</f>
        <v>0</v>
      </c>
      <c r="BJ106" s="14" t="s">
        <v>85</v>
      </c>
      <c r="BK106" s="158">
        <f>ROUND(I106*H106,2)</f>
        <v>0</v>
      </c>
      <c r="BL106" s="14" t="s">
        <v>196</v>
      </c>
      <c r="BM106" s="157" t="s">
        <v>1567</v>
      </c>
    </row>
    <row r="107" spans="2:65" s="1" customFormat="1" ht="16.5" customHeight="1">
      <c r="B107" s="145"/>
      <c r="C107" s="146" t="s">
        <v>235</v>
      </c>
      <c r="D107" s="146" t="s">
        <v>191</v>
      </c>
      <c r="E107" s="147" t="s">
        <v>1306</v>
      </c>
      <c r="F107" s="148" t="s">
        <v>1307</v>
      </c>
      <c r="G107" s="149" t="s">
        <v>223</v>
      </c>
      <c r="H107" s="150">
        <v>0.84399999999999997</v>
      </c>
      <c r="I107" s="151"/>
      <c r="J107" s="152">
        <f>ROUND(I107*H107,2)</f>
        <v>0</v>
      </c>
      <c r="K107" s="148" t="s">
        <v>195</v>
      </c>
      <c r="L107" s="29"/>
      <c r="M107" s="153" t="s">
        <v>3</v>
      </c>
      <c r="N107" s="154" t="s">
        <v>44</v>
      </c>
      <c r="O107" s="49"/>
      <c r="P107" s="155">
        <f>O107*H107</f>
        <v>0</v>
      </c>
      <c r="Q107" s="155">
        <v>0</v>
      </c>
      <c r="R107" s="155">
        <f>Q107*H107</f>
        <v>0</v>
      </c>
      <c r="S107" s="155">
        <v>0</v>
      </c>
      <c r="T107" s="156">
        <f>S107*H107</f>
        <v>0</v>
      </c>
      <c r="AR107" s="157" t="s">
        <v>196</v>
      </c>
      <c r="AT107" s="157" t="s">
        <v>191</v>
      </c>
      <c r="AU107" s="157" t="s">
        <v>85</v>
      </c>
      <c r="AY107" s="14" t="s">
        <v>189</v>
      </c>
      <c r="BE107" s="158">
        <f>IF(N107="základní",J107,0)</f>
        <v>0</v>
      </c>
      <c r="BF107" s="158">
        <f>IF(N107="snížená",J107,0)</f>
        <v>0</v>
      </c>
      <c r="BG107" s="158">
        <f>IF(N107="zákl. přenesená",J107,0)</f>
        <v>0</v>
      </c>
      <c r="BH107" s="158">
        <f>IF(N107="sníž. přenesená",J107,0)</f>
        <v>0</v>
      </c>
      <c r="BI107" s="158">
        <f>IF(N107="nulová",J107,0)</f>
        <v>0</v>
      </c>
      <c r="BJ107" s="14" t="s">
        <v>85</v>
      </c>
      <c r="BK107" s="158">
        <f>ROUND(I107*H107,2)</f>
        <v>0</v>
      </c>
      <c r="BL107" s="14" t="s">
        <v>196</v>
      </c>
      <c r="BM107" s="157" t="s">
        <v>1568</v>
      </c>
    </row>
    <row r="108" spans="2:65" s="1" customFormat="1" ht="24" customHeight="1">
      <c r="B108" s="145"/>
      <c r="C108" s="146" t="s">
        <v>1312</v>
      </c>
      <c r="D108" s="146" t="s">
        <v>191</v>
      </c>
      <c r="E108" s="147" t="s">
        <v>1309</v>
      </c>
      <c r="F108" s="148" t="s">
        <v>1310</v>
      </c>
      <c r="G108" s="149" t="s">
        <v>223</v>
      </c>
      <c r="H108" s="150">
        <v>2.532</v>
      </c>
      <c r="I108" s="151"/>
      <c r="J108" s="152">
        <f>ROUND(I108*H108,2)</f>
        <v>0</v>
      </c>
      <c r="K108" s="148" t="s">
        <v>195</v>
      </c>
      <c r="L108" s="29"/>
      <c r="M108" s="153" t="s">
        <v>3</v>
      </c>
      <c r="N108" s="154" t="s">
        <v>44</v>
      </c>
      <c r="O108" s="49"/>
      <c r="P108" s="155">
        <f>O108*H108</f>
        <v>0</v>
      </c>
      <c r="Q108" s="155">
        <v>0</v>
      </c>
      <c r="R108" s="155">
        <f>Q108*H108</f>
        <v>0</v>
      </c>
      <c r="S108" s="155">
        <v>0</v>
      </c>
      <c r="T108" s="156">
        <f>S108*H108</f>
        <v>0</v>
      </c>
      <c r="AR108" s="157" t="s">
        <v>196</v>
      </c>
      <c r="AT108" s="157" t="s">
        <v>191</v>
      </c>
      <c r="AU108" s="157" t="s">
        <v>85</v>
      </c>
      <c r="AY108" s="14" t="s">
        <v>189</v>
      </c>
      <c r="BE108" s="158">
        <f>IF(N108="základní",J108,0)</f>
        <v>0</v>
      </c>
      <c r="BF108" s="158">
        <f>IF(N108="snížená",J108,0)</f>
        <v>0</v>
      </c>
      <c r="BG108" s="158">
        <f>IF(N108="zákl. přenesená",J108,0)</f>
        <v>0</v>
      </c>
      <c r="BH108" s="158">
        <f>IF(N108="sníž. přenesená",J108,0)</f>
        <v>0</v>
      </c>
      <c r="BI108" s="158">
        <f>IF(N108="nulová",J108,0)</f>
        <v>0</v>
      </c>
      <c r="BJ108" s="14" t="s">
        <v>85</v>
      </c>
      <c r="BK108" s="158">
        <f>ROUND(I108*H108,2)</f>
        <v>0</v>
      </c>
      <c r="BL108" s="14" t="s">
        <v>196</v>
      </c>
      <c r="BM108" s="157" t="s">
        <v>1569</v>
      </c>
    </row>
    <row r="109" spans="2:65" s="1" customFormat="1" ht="24" customHeight="1">
      <c r="B109" s="145"/>
      <c r="C109" s="146" t="s">
        <v>243</v>
      </c>
      <c r="D109" s="146" t="s">
        <v>191</v>
      </c>
      <c r="E109" s="147" t="s">
        <v>1313</v>
      </c>
      <c r="F109" s="148" t="s">
        <v>1314</v>
      </c>
      <c r="G109" s="149" t="s">
        <v>223</v>
      </c>
      <c r="H109" s="150">
        <v>4.657</v>
      </c>
      <c r="I109" s="151"/>
      <c r="J109" s="152">
        <f>ROUND(I109*H109,2)</f>
        <v>0</v>
      </c>
      <c r="K109" s="148" t="s">
        <v>195</v>
      </c>
      <c r="L109" s="29"/>
      <c r="M109" s="153" t="s">
        <v>3</v>
      </c>
      <c r="N109" s="154" t="s">
        <v>44</v>
      </c>
      <c r="O109" s="49"/>
      <c r="P109" s="155">
        <f>O109*H109</f>
        <v>0</v>
      </c>
      <c r="Q109" s="155">
        <v>0</v>
      </c>
      <c r="R109" s="155">
        <f>Q109*H109</f>
        <v>0</v>
      </c>
      <c r="S109" s="155">
        <v>0</v>
      </c>
      <c r="T109" s="156">
        <f>S109*H109</f>
        <v>0</v>
      </c>
      <c r="AR109" s="157" t="s">
        <v>196</v>
      </c>
      <c r="AT109" s="157" t="s">
        <v>191</v>
      </c>
      <c r="AU109" s="157" t="s">
        <v>85</v>
      </c>
      <c r="AY109" s="14" t="s">
        <v>189</v>
      </c>
      <c r="BE109" s="158">
        <f>IF(N109="základní",J109,0)</f>
        <v>0</v>
      </c>
      <c r="BF109" s="158">
        <f>IF(N109="snížená",J109,0)</f>
        <v>0</v>
      </c>
      <c r="BG109" s="158">
        <f>IF(N109="zákl. přenesená",J109,0)</f>
        <v>0</v>
      </c>
      <c r="BH109" s="158">
        <f>IF(N109="sníž. přenesená",J109,0)</f>
        <v>0</v>
      </c>
      <c r="BI109" s="158">
        <f>IF(N109="nulová",J109,0)</f>
        <v>0</v>
      </c>
      <c r="BJ109" s="14" t="s">
        <v>85</v>
      </c>
      <c r="BK109" s="158">
        <f>ROUND(I109*H109,2)</f>
        <v>0</v>
      </c>
      <c r="BL109" s="14" t="s">
        <v>196</v>
      </c>
      <c r="BM109" s="157" t="s">
        <v>1570</v>
      </c>
    </row>
    <row r="110" spans="2:65" s="11" customFormat="1" ht="22.9" customHeight="1">
      <c r="B110" s="132"/>
      <c r="D110" s="133" t="s">
        <v>71</v>
      </c>
      <c r="E110" s="143" t="s">
        <v>668</v>
      </c>
      <c r="F110" s="143" t="s">
        <v>669</v>
      </c>
      <c r="I110" s="135"/>
      <c r="J110" s="144">
        <f>BK110</f>
        <v>0</v>
      </c>
      <c r="L110" s="132"/>
      <c r="M110" s="137"/>
      <c r="N110" s="138"/>
      <c r="O110" s="138"/>
      <c r="P110" s="139">
        <f>P111</f>
        <v>0</v>
      </c>
      <c r="Q110" s="138"/>
      <c r="R110" s="139">
        <f>R111</f>
        <v>0</v>
      </c>
      <c r="S110" s="138"/>
      <c r="T110" s="140">
        <f>T111</f>
        <v>0</v>
      </c>
      <c r="AR110" s="133" t="s">
        <v>79</v>
      </c>
      <c r="AT110" s="141" t="s">
        <v>71</v>
      </c>
      <c r="AU110" s="141" t="s">
        <v>79</v>
      </c>
      <c r="AY110" s="133" t="s">
        <v>189</v>
      </c>
      <c r="BK110" s="142">
        <f>BK111</f>
        <v>0</v>
      </c>
    </row>
    <row r="111" spans="2:65" s="1" customFormat="1" ht="24" customHeight="1">
      <c r="B111" s="145"/>
      <c r="C111" s="146" t="s">
        <v>247</v>
      </c>
      <c r="D111" s="146" t="s">
        <v>191</v>
      </c>
      <c r="E111" s="147" t="s">
        <v>1316</v>
      </c>
      <c r="F111" s="148" t="s">
        <v>1317</v>
      </c>
      <c r="G111" s="149" t="s">
        <v>223</v>
      </c>
      <c r="H111" s="150">
        <v>0.32400000000000001</v>
      </c>
      <c r="I111" s="151"/>
      <c r="J111" s="152">
        <f>ROUND(I111*H111,2)</f>
        <v>0</v>
      </c>
      <c r="K111" s="148" t="s">
        <v>195</v>
      </c>
      <c r="L111" s="29"/>
      <c r="M111" s="153" t="s">
        <v>3</v>
      </c>
      <c r="N111" s="154" t="s">
        <v>44</v>
      </c>
      <c r="O111" s="49"/>
      <c r="P111" s="155">
        <f>O111*H111</f>
        <v>0</v>
      </c>
      <c r="Q111" s="155">
        <v>0</v>
      </c>
      <c r="R111" s="155">
        <f>Q111*H111</f>
        <v>0</v>
      </c>
      <c r="S111" s="155">
        <v>0</v>
      </c>
      <c r="T111" s="156">
        <f>S111*H111</f>
        <v>0</v>
      </c>
      <c r="AR111" s="157" t="s">
        <v>196</v>
      </c>
      <c r="AT111" s="157" t="s">
        <v>191</v>
      </c>
      <c r="AU111" s="157" t="s">
        <v>85</v>
      </c>
      <c r="AY111" s="14" t="s">
        <v>189</v>
      </c>
      <c r="BE111" s="158">
        <f>IF(N111="základní",J111,0)</f>
        <v>0</v>
      </c>
      <c r="BF111" s="158">
        <f>IF(N111="snížená",J111,0)</f>
        <v>0</v>
      </c>
      <c r="BG111" s="158">
        <f>IF(N111="zákl. přenesená",J111,0)</f>
        <v>0</v>
      </c>
      <c r="BH111" s="158">
        <f>IF(N111="sníž. přenesená",J111,0)</f>
        <v>0</v>
      </c>
      <c r="BI111" s="158">
        <f>IF(N111="nulová",J111,0)</f>
        <v>0</v>
      </c>
      <c r="BJ111" s="14" t="s">
        <v>85</v>
      </c>
      <c r="BK111" s="158">
        <f>ROUND(I111*H111,2)</f>
        <v>0</v>
      </c>
      <c r="BL111" s="14" t="s">
        <v>196</v>
      </c>
      <c r="BM111" s="157" t="s">
        <v>1571</v>
      </c>
    </row>
    <row r="112" spans="2:65" s="11" customFormat="1" ht="25.9" customHeight="1">
      <c r="B112" s="132"/>
      <c r="D112" s="133" t="s">
        <v>71</v>
      </c>
      <c r="E112" s="134" t="s">
        <v>674</v>
      </c>
      <c r="F112" s="134" t="s">
        <v>675</v>
      </c>
      <c r="I112" s="135"/>
      <c r="J112" s="136">
        <f>BK112</f>
        <v>0</v>
      </c>
      <c r="L112" s="132"/>
      <c r="M112" s="137"/>
      <c r="N112" s="138"/>
      <c r="O112" s="138"/>
      <c r="P112" s="139">
        <f>P113</f>
        <v>0</v>
      </c>
      <c r="Q112" s="138"/>
      <c r="R112" s="139">
        <f>R113</f>
        <v>1.119E-2</v>
      </c>
      <c r="S112" s="138"/>
      <c r="T112" s="140">
        <f>T113</f>
        <v>0</v>
      </c>
      <c r="AR112" s="133" t="s">
        <v>85</v>
      </c>
      <c r="AT112" s="141" t="s">
        <v>71</v>
      </c>
      <c r="AU112" s="141" t="s">
        <v>72</v>
      </c>
      <c r="AY112" s="133" t="s">
        <v>189</v>
      </c>
      <c r="BK112" s="142">
        <f>BK113</f>
        <v>0</v>
      </c>
    </row>
    <row r="113" spans="2:65" s="11" customFormat="1" ht="22.9" customHeight="1">
      <c r="B113" s="132"/>
      <c r="D113" s="133" t="s">
        <v>71</v>
      </c>
      <c r="E113" s="143" t="s">
        <v>1572</v>
      </c>
      <c r="F113" s="143" t="s">
        <v>1573</v>
      </c>
      <c r="I113" s="135"/>
      <c r="J113" s="144">
        <f>BK113</f>
        <v>0</v>
      </c>
      <c r="L113" s="132"/>
      <c r="M113" s="137"/>
      <c r="N113" s="138"/>
      <c r="O113" s="138"/>
      <c r="P113" s="139">
        <f>SUM(P114:P126)</f>
        <v>0</v>
      </c>
      <c r="Q113" s="138"/>
      <c r="R113" s="139">
        <f>SUM(R114:R126)</f>
        <v>1.119E-2</v>
      </c>
      <c r="S113" s="138"/>
      <c r="T113" s="140">
        <f>SUM(T114:T126)</f>
        <v>0</v>
      </c>
      <c r="AR113" s="133" t="s">
        <v>85</v>
      </c>
      <c r="AT113" s="141" t="s">
        <v>71</v>
      </c>
      <c r="AU113" s="141" t="s">
        <v>79</v>
      </c>
      <c r="AY113" s="133" t="s">
        <v>189</v>
      </c>
      <c r="BK113" s="142">
        <f>SUM(BK114:BK126)</f>
        <v>0</v>
      </c>
    </row>
    <row r="114" spans="2:65" s="1" customFormat="1" ht="24" customHeight="1">
      <c r="B114" s="145"/>
      <c r="C114" s="146" t="s">
        <v>9</v>
      </c>
      <c r="D114" s="146" t="s">
        <v>191</v>
      </c>
      <c r="E114" s="147" t="s">
        <v>1321</v>
      </c>
      <c r="F114" s="148" t="s">
        <v>1322</v>
      </c>
      <c r="G114" s="149" t="s">
        <v>258</v>
      </c>
      <c r="H114" s="150">
        <v>180</v>
      </c>
      <c r="I114" s="151"/>
      <c r="J114" s="152">
        <f t="shared" ref="J114:J126" si="10">ROUND(I114*H114,2)</f>
        <v>0</v>
      </c>
      <c r="K114" s="148" t="s">
        <v>195</v>
      </c>
      <c r="L114" s="29"/>
      <c r="M114" s="153" t="s">
        <v>3</v>
      </c>
      <c r="N114" s="154" t="s">
        <v>44</v>
      </c>
      <c r="O114" s="49"/>
      <c r="P114" s="155">
        <f t="shared" ref="P114:P126" si="11">O114*H114</f>
        <v>0</v>
      </c>
      <c r="Q114" s="155">
        <v>0</v>
      </c>
      <c r="R114" s="155">
        <f t="shared" ref="R114:R126" si="12">Q114*H114</f>
        <v>0</v>
      </c>
      <c r="S114" s="155">
        <v>0</v>
      </c>
      <c r="T114" s="156">
        <f t="shared" ref="T114:T126" si="13">S114*H114</f>
        <v>0</v>
      </c>
      <c r="AR114" s="157" t="s">
        <v>254</v>
      </c>
      <c r="AT114" s="157" t="s">
        <v>191</v>
      </c>
      <c r="AU114" s="157" t="s">
        <v>85</v>
      </c>
      <c r="AY114" s="14" t="s">
        <v>189</v>
      </c>
      <c r="BE114" s="158">
        <f t="shared" ref="BE114:BE126" si="14">IF(N114="základní",J114,0)</f>
        <v>0</v>
      </c>
      <c r="BF114" s="158">
        <f t="shared" ref="BF114:BF126" si="15">IF(N114="snížená",J114,0)</f>
        <v>0</v>
      </c>
      <c r="BG114" s="158">
        <f t="shared" ref="BG114:BG126" si="16">IF(N114="zákl. přenesená",J114,0)</f>
        <v>0</v>
      </c>
      <c r="BH114" s="158">
        <f t="shared" ref="BH114:BH126" si="17">IF(N114="sníž. přenesená",J114,0)</f>
        <v>0</v>
      </c>
      <c r="BI114" s="158">
        <f t="shared" ref="BI114:BI126" si="18">IF(N114="nulová",J114,0)</f>
        <v>0</v>
      </c>
      <c r="BJ114" s="14" t="s">
        <v>85</v>
      </c>
      <c r="BK114" s="158">
        <f t="shared" ref="BK114:BK126" si="19">ROUND(I114*H114,2)</f>
        <v>0</v>
      </c>
      <c r="BL114" s="14" t="s">
        <v>254</v>
      </c>
      <c r="BM114" s="157" t="s">
        <v>1574</v>
      </c>
    </row>
    <row r="115" spans="2:65" s="1" customFormat="1" ht="16.5" customHeight="1">
      <c r="B115" s="145"/>
      <c r="C115" s="159" t="s">
        <v>254</v>
      </c>
      <c r="D115" s="159" t="s">
        <v>255</v>
      </c>
      <c r="E115" s="160" t="s">
        <v>1324</v>
      </c>
      <c r="F115" s="161" t="s">
        <v>1325</v>
      </c>
      <c r="G115" s="162" t="s">
        <v>258</v>
      </c>
      <c r="H115" s="163">
        <v>154</v>
      </c>
      <c r="I115" s="164"/>
      <c r="J115" s="165">
        <f t="shared" si="10"/>
        <v>0</v>
      </c>
      <c r="K115" s="161" t="s">
        <v>195</v>
      </c>
      <c r="L115" s="166"/>
      <c r="M115" s="167" t="s">
        <v>3</v>
      </c>
      <c r="N115" s="168" t="s">
        <v>44</v>
      </c>
      <c r="O115" s="49"/>
      <c r="P115" s="155">
        <f t="shared" si="11"/>
        <v>0</v>
      </c>
      <c r="Q115" s="155">
        <v>4.0000000000000003E-5</v>
      </c>
      <c r="R115" s="155">
        <f t="shared" si="12"/>
        <v>6.1600000000000005E-3</v>
      </c>
      <c r="S115" s="155">
        <v>0</v>
      </c>
      <c r="T115" s="156">
        <f t="shared" si="13"/>
        <v>0</v>
      </c>
      <c r="AR115" s="157" t="s">
        <v>712</v>
      </c>
      <c r="AT115" s="157" t="s">
        <v>255</v>
      </c>
      <c r="AU115" s="157" t="s">
        <v>85</v>
      </c>
      <c r="AY115" s="14" t="s">
        <v>189</v>
      </c>
      <c r="BE115" s="158">
        <f t="shared" si="14"/>
        <v>0</v>
      </c>
      <c r="BF115" s="158">
        <f t="shared" si="15"/>
        <v>0</v>
      </c>
      <c r="BG115" s="158">
        <f t="shared" si="16"/>
        <v>0</v>
      </c>
      <c r="BH115" s="158">
        <f t="shared" si="17"/>
        <v>0</v>
      </c>
      <c r="BI115" s="158">
        <f t="shared" si="18"/>
        <v>0</v>
      </c>
      <c r="BJ115" s="14" t="s">
        <v>85</v>
      </c>
      <c r="BK115" s="158">
        <f t="shared" si="19"/>
        <v>0</v>
      </c>
      <c r="BL115" s="14" t="s">
        <v>712</v>
      </c>
      <c r="BM115" s="157" t="s">
        <v>1575</v>
      </c>
    </row>
    <row r="116" spans="2:65" s="1" customFormat="1" ht="16.5" customHeight="1">
      <c r="B116" s="145"/>
      <c r="C116" s="159" t="s">
        <v>1330</v>
      </c>
      <c r="D116" s="159" t="s">
        <v>255</v>
      </c>
      <c r="E116" s="160" t="s">
        <v>1331</v>
      </c>
      <c r="F116" s="161" t="s">
        <v>1332</v>
      </c>
      <c r="G116" s="162" t="s">
        <v>258</v>
      </c>
      <c r="H116" s="163">
        <v>44</v>
      </c>
      <c r="I116" s="164"/>
      <c r="J116" s="165">
        <f t="shared" si="10"/>
        <v>0</v>
      </c>
      <c r="K116" s="161" t="s">
        <v>1576</v>
      </c>
      <c r="L116" s="166"/>
      <c r="M116" s="167" t="s">
        <v>3</v>
      </c>
      <c r="N116" s="168" t="s">
        <v>44</v>
      </c>
      <c r="O116" s="49"/>
      <c r="P116" s="155">
        <f t="shared" si="11"/>
        <v>0</v>
      </c>
      <c r="Q116" s="155">
        <v>6.9999999999999994E-5</v>
      </c>
      <c r="R116" s="155">
        <f t="shared" si="12"/>
        <v>3.0799999999999998E-3</v>
      </c>
      <c r="S116" s="155">
        <v>0</v>
      </c>
      <c r="T116" s="156">
        <f t="shared" si="13"/>
        <v>0</v>
      </c>
      <c r="AR116" s="157" t="s">
        <v>712</v>
      </c>
      <c r="AT116" s="157" t="s">
        <v>255</v>
      </c>
      <c r="AU116" s="157" t="s">
        <v>85</v>
      </c>
      <c r="AY116" s="14" t="s">
        <v>189</v>
      </c>
      <c r="BE116" s="158">
        <f t="shared" si="14"/>
        <v>0</v>
      </c>
      <c r="BF116" s="158">
        <f t="shared" si="15"/>
        <v>0</v>
      </c>
      <c r="BG116" s="158">
        <f t="shared" si="16"/>
        <v>0</v>
      </c>
      <c r="BH116" s="158">
        <f t="shared" si="17"/>
        <v>0</v>
      </c>
      <c r="BI116" s="158">
        <f t="shared" si="18"/>
        <v>0</v>
      </c>
      <c r="BJ116" s="14" t="s">
        <v>85</v>
      </c>
      <c r="BK116" s="158">
        <f t="shared" si="19"/>
        <v>0</v>
      </c>
      <c r="BL116" s="14" t="s">
        <v>712</v>
      </c>
      <c r="BM116" s="157" t="s">
        <v>1577</v>
      </c>
    </row>
    <row r="117" spans="2:65" s="1" customFormat="1" ht="24" customHeight="1">
      <c r="B117" s="145"/>
      <c r="C117" s="146" t="s">
        <v>264</v>
      </c>
      <c r="D117" s="146" t="s">
        <v>191</v>
      </c>
      <c r="E117" s="147" t="s">
        <v>1341</v>
      </c>
      <c r="F117" s="148" t="s">
        <v>1342</v>
      </c>
      <c r="G117" s="149" t="s">
        <v>307</v>
      </c>
      <c r="H117" s="150">
        <v>65</v>
      </c>
      <c r="I117" s="151"/>
      <c r="J117" s="152">
        <f t="shared" si="10"/>
        <v>0</v>
      </c>
      <c r="K117" s="148" t="s">
        <v>195</v>
      </c>
      <c r="L117" s="29"/>
      <c r="M117" s="153" t="s">
        <v>3</v>
      </c>
      <c r="N117" s="154" t="s">
        <v>44</v>
      </c>
      <c r="O117" s="49"/>
      <c r="P117" s="155">
        <f t="shared" si="11"/>
        <v>0</v>
      </c>
      <c r="Q117" s="155">
        <v>0</v>
      </c>
      <c r="R117" s="155">
        <f t="shared" si="12"/>
        <v>0</v>
      </c>
      <c r="S117" s="155">
        <v>0</v>
      </c>
      <c r="T117" s="156">
        <f t="shared" si="13"/>
        <v>0</v>
      </c>
      <c r="AR117" s="157" t="s">
        <v>254</v>
      </c>
      <c r="AT117" s="157" t="s">
        <v>191</v>
      </c>
      <c r="AU117" s="157" t="s">
        <v>85</v>
      </c>
      <c r="AY117" s="14" t="s">
        <v>189</v>
      </c>
      <c r="BE117" s="158">
        <f t="shared" si="14"/>
        <v>0</v>
      </c>
      <c r="BF117" s="158">
        <f t="shared" si="15"/>
        <v>0</v>
      </c>
      <c r="BG117" s="158">
        <f t="shared" si="16"/>
        <v>0</v>
      </c>
      <c r="BH117" s="158">
        <f t="shared" si="17"/>
        <v>0</v>
      </c>
      <c r="BI117" s="158">
        <f t="shared" si="18"/>
        <v>0</v>
      </c>
      <c r="BJ117" s="14" t="s">
        <v>85</v>
      </c>
      <c r="BK117" s="158">
        <f t="shared" si="19"/>
        <v>0</v>
      </c>
      <c r="BL117" s="14" t="s">
        <v>254</v>
      </c>
      <c r="BM117" s="157" t="s">
        <v>1578</v>
      </c>
    </row>
    <row r="118" spans="2:65" s="1" customFormat="1" ht="16.5" customHeight="1">
      <c r="B118" s="145"/>
      <c r="C118" s="159" t="s">
        <v>1337</v>
      </c>
      <c r="D118" s="159" t="s">
        <v>255</v>
      </c>
      <c r="E118" s="160" t="s">
        <v>1579</v>
      </c>
      <c r="F118" s="161" t="s">
        <v>1345</v>
      </c>
      <c r="G118" s="162" t="s">
        <v>307</v>
      </c>
      <c r="H118" s="163">
        <v>65</v>
      </c>
      <c r="I118" s="164"/>
      <c r="J118" s="165">
        <f t="shared" si="10"/>
        <v>0</v>
      </c>
      <c r="K118" s="161" t="s">
        <v>195</v>
      </c>
      <c r="L118" s="166"/>
      <c r="M118" s="167" t="s">
        <v>3</v>
      </c>
      <c r="N118" s="168" t="s">
        <v>44</v>
      </c>
      <c r="O118" s="49"/>
      <c r="P118" s="155">
        <f t="shared" si="11"/>
        <v>0</v>
      </c>
      <c r="Q118" s="155">
        <v>3.0000000000000001E-5</v>
      </c>
      <c r="R118" s="155">
        <f t="shared" si="12"/>
        <v>1.9500000000000001E-3</v>
      </c>
      <c r="S118" s="155">
        <v>0</v>
      </c>
      <c r="T118" s="156">
        <f t="shared" si="13"/>
        <v>0</v>
      </c>
      <c r="AR118" s="157" t="s">
        <v>321</v>
      </c>
      <c r="AT118" s="157" t="s">
        <v>255</v>
      </c>
      <c r="AU118" s="157" t="s">
        <v>85</v>
      </c>
      <c r="AY118" s="14" t="s">
        <v>189</v>
      </c>
      <c r="BE118" s="158">
        <f t="shared" si="14"/>
        <v>0</v>
      </c>
      <c r="BF118" s="158">
        <f t="shared" si="15"/>
        <v>0</v>
      </c>
      <c r="BG118" s="158">
        <f t="shared" si="16"/>
        <v>0</v>
      </c>
      <c r="BH118" s="158">
        <f t="shared" si="17"/>
        <v>0</v>
      </c>
      <c r="BI118" s="158">
        <f t="shared" si="18"/>
        <v>0</v>
      </c>
      <c r="BJ118" s="14" t="s">
        <v>85</v>
      </c>
      <c r="BK118" s="158">
        <f t="shared" si="19"/>
        <v>0</v>
      </c>
      <c r="BL118" s="14" t="s">
        <v>254</v>
      </c>
      <c r="BM118" s="157" t="s">
        <v>1580</v>
      </c>
    </row>
    <row r="119" spans="2:65" s="1" customFormat="1" ht="16.5" customHeight="1">
      <c r="B119" s="145"/>
      <c r="C119" s="146" t="s">
        <v>272</v>
      </c>
      <c r="D119" s="146" t="s">
        <v>191</v>
      </c>
      <c r="E119" s="147" t="s">
        <v>1581</v>
      </c>
      <c r="F119" s="148" t="s">
        <v>1582</v>
      </c>
      <c r="G119" s="149" t="s">
        <v>307</v>
      </c>
      <c r="H119" s="150">
        <v>1</v>
      </c>
      <c r="I119" s="151"/>
      <c r="J119" s="152">
        <f t="shared" si="10"/>
        <v>0</v>
      </c>
      <c r="K119" s="148" t="s">
        <v>1453</v>
      </c>
      <c r="L119" s="29"/>
      <c r="M119" s="153" t="s">
        <v>3</v>
      </c>
      <c r="N119" s="154" t="s">
        <v>44</v>
      </c>
      <c r="O119" s="49"/>
      <c r="P119" s="155">
        <f t="shared" si="11"/>
        <v>0</v>
      </c>
      <c r="Q119" s="155">
        <v>0</v>
      </c>
      <c r="R119" s="155">
        <f t="shared" si="12"/>
        <v>0</v>
      </c>
      <c r="S119" s="155">
        <v>0</v>
      </c>
      <c r="T119" s="156">
        <f t="shared" si="13"/>
        <v>0</v>
      </c>
      <c r="AR119" s="157" t="s">
        <v>254</v>
      </c>
      <c r="AT119" s="157" t="s">
        <v>191</v>
      </c>
      <c r="AU119" s="157" t="s">
        <v>85</v>
      </c>
      <c r="AY119" s="14" t="s">
        <v>189</v>
      </c>
      <c r="BE119" s="158">
        <f t="shared" si="14"/>
        <v>0</v>
      </c>
      <c r="BF119" s="158">
        <f t="shared" si="15"/>
        <v>0</v>
      </c>
      <c r="BG119" s="158">
        <f t="shared" si="16"/>
        <v>0</v>
      </c>
      <c r="BH119" s="158">
        <f t="shared" si="17"/>
        <v>0</v>
      </c>
      <c r="BI119" s="158">
        <f t="shared" si="18"/>
        <v>0</v>
      </c>
      <c r="BJ119" s="14" t="s">
        <v>85</v>
      </c>
      <c r="BK119" s="158">
        <f t="shared" si="19"/>
        <v>0</v>
      </c>
      <c r="BL119" s="14" t="s">
        <v>254</v>
      </c>
      <c r="BM119" s="157" t="s">
        <v>1583</v>
      </c>
    </row>
    <row r="120" spans="2:65" s="1" customFormat="1" ht="16.5" customHeight="1">
      <c r="B120" s="145"/>
      <c r="C120" s="146" t="s">
        <v>8</v>
      </c>
      <c r="D120" s="146" t="s">
        <v>191</v>
      </c>
      <c r="E120" s="147" t="s">
        <v>1584</v>
      </c>
      <c r="F120" s="148" t="s">
        <v>1585</v>
      </c>
      <c r="G120" s="149" t="s">
        <v>307</v>
      </c>
      <c r="H120" s="150">
        <v>1</v>
      </c>
      <c r="I120" s="151"/>
      <c r="J120" s="152">
        <f t="shared" si="10"/>
        <v>0</v>
      </c>
      <c r="K120" s="148" t="s">
        <v>1453</v>
      </c>
      <c r="L120" s="29"/>
      <c r="M120" s="153" t="s">
        <v>3</v>
      </c>
      <c r="N120" s="154" t="s">
        <v>44</v>
      </c>
      <c r="O120" s="49"/>
      <c r="P120" s="155">
        <f t="shared" si="11"/>
        <v>0</v>
      </c>
      <c r="Q120" s="155">
        <v>0</v>
      </c>
      <c r="R120" s="155">
        <f t="shared" si="12"/>
        <v>0</v>
      </c>
      <c r="S120" s="155">
        <v>0</v>
      </c>
      <c r="T120" s="156">
        <f t="shared" si="13"/>
        <v>0</v>
      </c>
      <c r="AR120" s="157" t="s">
        <v>254</v>
      </c>
      <c r="AT120" s="157" t="s">
        <v>191</v>
      </c>
      <c r="AU120" s="157" t="s">
        <v>85</v>
      </c>
      <c r="AY120" s="14" t="s">
        <v>189</v>
      </c>
      <c r="BE120" s="158">
        <f t="shared" si="14"/>
        <v>0</v>
      </c>
      <c r="BF120" s="158">
        <f t="shared" si="15"/>
        <v>0</v>
      </c>
      <c r="BG120" s="158">
        <f t="shared" si="16"/>
        <v>0</v>
      </c>
      <c r="BH120" s="158">
        <f t="shared" si="17"/>
        <v>0</v>
      </c>
      <c r="BI120" s="158">
        <f t="shared" si="18"/>
        <v>0</v>
      </c>
      <c r="BJ120" s="14" t="s">
        <v>85</v>
      </c>
      <c r="BK120" s="158">
        <f t="shared" si="19"/>
        <v>0</v>
      </c>
      <c r="BL120" s="14" t="s">
        <v>254</v>
      </c>
      <c r="BM120" s="157" t="s">
        <v>1586</v>
      </c>
    </row>
    <row r="121" spans="2:65" s="1" customFormat="1" ht="16.5" customHeight="1">
      <c r="B121" s="145"/>
      <c r="C121" s="159" t="s">
        <v>280</v>
      </c>
      <c r="D121" s="159" t="s">
        <v>255</v>
      </c>
      <c r="E121" s="160" t="s">
        <v>1587</v>
      </c>
      <c r="F121" s="161" t="s">
        <v>1472</v>
      </c>
      <c r="G121" s="162" t="s">
        <v>307</v>
      </c>
      <c r="H121" s="163">
        <v>1</v>
      </c>
      <c r="I121" s="164"/>
      <c r="J121" s="165">
        <f t="shared" si="10"/>
        <v>0</v>
      </c>
      <c r="K121" s="161" t="s">
        <v>1453</v>
      </c>
      <c r="L121" s="166"/>
      <c r="M121" s="167" t="s">
        <v>3</v>
      </c>
      <c r="N121" s="168" t="s">
        <v>44</v>
      </c>
      <c r="O121" s="49"/>
      <c r="P121" s="155">
        <f t="shared" si="11"/>
        <v>0</v>
      </c>
      <c r="Q121" s="155">
        <v>0</v>
      </c>
      <c r="R121" s="155">
        <f t="shared" si="12"/>
        <v>0</v>
      </c>
      <c r="S121" s="155">
        <v>0</v>
      </c>
      <c r="T121" s="156">
        <f t="shared" si="13"/>
        <v>0</v>
      </c>
      <c r="AR121" s="157" t="s">
        <v>1454</v>
      </c>
      <c r="AT121" s="157" t="s">
        <v>255</v>
      </c>
      <c r="AU121" s="157" t="s">
        <v>85</v>
      </c>
      <c r="AY121" s="14" t="s">
        <v>189</v>
      </c>
      <c r="BE121" s="158">
        <f t="shared" si="14"/>
        <v>0</v>
      </c>
      <c r="BF121" s="158">
        <f t="shared" si="15"/>
        <v>0</v>
      </c>
      <c r="BG121" s="158">
        <f t="shared" si="16"/>
        <v>0</v>
      </c>
      <c r="BH121" s="158">
        <f t="shared" si="17"/>
        <v>0</v>
      </c>
      <c r="BI121" s="158">
        <f t="shared" si="18"/>
        <v>0</v>
      </c>
      <c r="BJ121" s="14" t="s">
        <v>85</v>
      </c>
      <c r="BK121" s="158">
        <f t="shared" si="19"/>
        <v>0</v>
      </c>
      <c r="BL121" s="14" t="s">
        <v>1454</v>
      </c>
      <c r="BM121" s="157" t="s">
        <v>1588</v>
      </c>
    </row>
    <row r="122" spans="2:65" s="1" customFormat="1" ht="24" customHeight="1">
      <c r="B122" s="145"/>
      <c r="C122" s="159" t="s">
        <v>284</v>
      </c>
      <c r="D122" s="159" t="s">
        <v>255</v>
      </c>
      <c r="E122" s="160" t="s">
        <v>1589</v>
      </c>
      <c r="F122" s="161" t="s">
        <v>1590</v>
      </c>
      <c r="G122" s="162" t="s">
        <v>307</v>
      </c>
      <c r="H122" s="163">
        <v>1</v>
      </c>
      <c r="I122" s="164"/>
      <c r="J122" s="165">
        <f t="shared" si="10"/>
        <v>0</v>
      </c>
      <c r="K122" s="161" t="s">
        <v>1453</v>
      </c>
      <c r="L122" s="166"/>
      <c r="M122" s="167" t="s">
        <v>3</v>
      </c>
      <c r="N122" s="168" t="s">
        <v>44</v>
      </c>
      <c r="O122" s="49"/>
      <c r="P122" s="155">
        <f t="shared" si="11"/>
        <v>0</v>
      </c>
      <c r="Q122" s="155">
        <v>0</v>
      </c>
      <c r="R122" s="155">
        <f t="shared" si="12"/>
        <v>0</v>
      </c>
      <c r="S122" s="155">
        <v>0</v>
      </c>
      <c r="T122" s="156">
        <f t="shared" si="13"/>
        <v>0</v>
      </c>
      <c r="AR122" s="157" t="s">
        <v>1454</v>
      </c>
      <c r="AT122" s="157" t="s">
        <v>255</v>
      </c>
      <c r="AU122" s="157" t="s">
        <v>85</v>
      </c>
      <c r="AY122" s="14" t="s">
        <v>189</v>
      </c>
      <c r="BE122" s="158">
        <f t="shared" si="14"/>
        <v>0</v>
      </c>
      <c r="BF122" s="158">
        <f t="shared" si="15"/>
        <v>0</v>
      </c>
      <c r="BG122" s="158">
        <f t="shared" si="16"/>
        <v>0</v>
      </c>
      <c r="BH122" s="158">
        <f t="shared" si="17"/>
        <v>0</v>
      </c>
      <c r="BI122" s="158">
        <f t="shared" si="18"/>
        <v>0</v>
      </c>
      <c r="BJ122" s="14" t="s">
        <v>85</v>
      </c>
      <c r="BK122" s="158">
        <f t="shared" si="19"/>
        <v>0</v>
      </c>
      <c r="BL122" s="14" t="s">
        <v>1454</v>
      </c>
      <c r="BM122" s="157" t="s">
        <v>1591</v>
      </c>
    </row>
    <row r="123" spans="2:65" s="1" customFormat="1" ht="36" customHeight="1">
      <c r="B123" s="145"/>
      <c r="C123" s="159" t="s">
        <v>288</v>
      </c>
      <c r="D123" s="159" t="s">
        <v>255</v>
      </c>
      <c r="E123" s="160" t="s">
        <v>1592</v>
      </c>
      <c r="F123" s="161" t="s">
        <v>1593</v>
      </c>
      <c r="G123" s="162" t="s">
        <v>307</v>
      </c>
      <c r="H123" s="163">
        <v>1</v>
      </c>
      <c r="I123" s="164"/>
      <c r="J123" s="165">
        <f t="shared" si="10"/>
        <v>0</v>
      </c>
      <c r="K123" s="161" t="s">
        <v>1453</v>
      </c>
      <c r="L123" s="166"/>
      <c r="M123" s="167" t="s">
        <v>3</v>
      </c>
      <c r="N123" s="168" t="s">
        <v>44</v>
      </c>
      <c r="O123" s="49"/>
      <c r="P123" s="155">
        <f t="shared" si="11"/>
        <v>0</v>
      </c>
      <c r="Q123" s="155">
        <v>0</v>
      </c>
      <c r="R123" s="155">
        <f t="shared" si="12"/>
        <v>0</v>
      </c>
      <c r="S123" s="155">
        <v>0</v>
      </c>
      <c r="T123" s="156">
        <f t="shared" si="13"/>
        <v>0</v>
      </c>
      <c r="AR123" s="157" t="s">
        <v>1454</v>
      </c>
      <c r="AT123" s="157" t="s">
        <v>255</v>
      </c>
      <c r="AU123" s="157" t="s">
        <v>85</v>
      </c>
      <c r="AY123" s="14" t="s">
        <v>189</v>
      </c>
      <c r="BE123" s="158">
        <f t="shared" si="14"/>
        <v>0</v>
      </c>
      <c r="BF123" s="158">
        <f t="shared" si="15"/>
        <v>0</v>
      </c>
      <c r="BG123" s="158">
        <f t="shared" si="16"/>
        <v>0</v>
      </c>
      <c r="BH123" s="158">
        <f t="shared" si="17"/>
        <v>0</v>
      </c>
      <c r="BI123" s="158">
        <f t="shared" si="18"/>
        <v>0</v>
      </c>
      <c r="BJ123" s="14" t="s">
        <v>85</v>
      </c>
      <c r="BK123" s="158">
        <f t="shared" si="19"/>
        <v>0</v>
      </c>
      <c r="BL123" s="14" t="s">
        <v>1454</v>
      </c>
      <c r="BM123" s="157" t="s">
        <v>1594</v>
      </c>
    </row>
    <row r="124" spans="2:65" s="1" customFormat="1" ht="24" customHeight="1">
      <c r="B124" s="145"/>
      <c r="C124" s="159" t="s">
        <v>292</v>
      </c>
      <c r="D124" s="159" t="s">
        <v>255</v>
      </c>
      <c r="E124" s="160" t="s">
        <v>1595</v>
      </c>
      <c r="F124" s="161" t="s">
        <v>1596</v>
      </c>
      <c r="G124" s="162" t="s">
        <v>307</v>
      </c>
      <c r="H124" s="163">
        <v>1</v>
      </c>
      <c r="I124" s="164"/>
      <c r="J124" s="165">
        <f t="shared" si="10"/>
        <v>0</v>
      </c>
      <c r="K124" s="161" t="s">
        <v>1453</v>
      </c>
      <c r="L124" s="166"/>
      <c r="M124" s="167" t="s">
        <v>3</v>
      </c>
      <c r="N124" s="168" t="s">
        <v>44</v>
      </c>
      <c r="O124" s="49"/>
      <c r="P124" s="155">
        <f t="shared" si="11"/>
        <v>0</v>
      </c>
      <c r="Q124" s="155">
        <v>0</v>
      </c>
      <c r="R124" s="155">
        <f t="shared" si="12"/>
        <v>0</v>
      </c>
      <c r="S124" s="155">
        <v>0</v>
      </c>
      <c r="T124" s="156">
        <f t="shared" si="13"/>
        <v>0</v>
      </c>
      <c r="AR124" s="157" t="s">
        <v>1454</v>
      </c>
      <c r="AT124" s="157" t="s">
        <v>255</v>
      </c>
      <c r="AU124" s="157" t="s">
        <v>85</v>
      </c>
      <c r="AY124" s="14" t="s">
        <v>189</v>
      </c>
      <c r="BE124" s="158">
        <f t="shared" si="14"/>
        <v>0</v>
      </c>
      <c r="BF124" s="158">
        <f t="shared" si="15"/>
        <v>0</v>
      </c>
      <c r="BG124" s="158">
        <f t="shared" si="16"/>
        <v>0</v>
      </c>
      <c r="BH124" s="158">
        <f t="shared" si="17"/>
        <v>0</v>
      </c>
      <c r="BI124" s="158">
        <f t="shared" si="18"/>
        <v>0</v>
      </c>
      <c r="BJ124" s="14" t="s">
        <v>85</v>
      </c>
      <c r="BK124" s="158">
        <f t="shared" si="19"/>
        <v>0</v>
      </c>
      <c r="BL124" s="14" t="s">
        <v>1454</v>
      </c>
      <c r="BM124" s="157" t="s">
        <v>1597</v>
      </c>
    </row>
    <row r="125" spans="2:65" s="1" customFormat="1" ht="16.5" customHeight="1">
      <c r="B125" s="145"/>
      <c r="C125" s="159" t="s">
        <v>296</v>
      </c>
      <c r="D125" s="159" t="s">
        <v>255</v>
      </c>
      <c r="E125" s="160" t="s">
        <v>1598</v>
      </c>
      <c r="F125" s="161" t="s">
        <v>1599</v>
      </c>
      <c r="G125" s="162" t="s">
        <v>307</v>
      </c>
      <c r="H125" s="163">
        <v>12</v>
      </c>
      <c r="I125" s="164"/>
      <c r="J125" s="165">
        <f t="shared" si="10"/>
        <v>0</v>
      </c>
      <c r="K125" s="161" t="s">
        <v>1453</v>
      </c>
      <c r="L125" s="166"/>
      <c r="M125" s="167" t="s">
        <v>3</v>
      </c>
      <c r="N125" s="168" t="s">
        <v>44</v>
      </c>
      <c r="O125" s="49"/>
      <c r="P125" s="155">
        <f t="shared" si="11"/>
        <v>0</v>
      </c>
      <c r="Q125" s="155">
        <v>0</v>
      </c>
      <c r="R125" s="155">
        <f t="shared" si="12"/>
        <v>0</v>
      </c>
      <c r="S125" s="155">
        <v>0</v>
      </c>
      <c r="T125" s="156">
        <f t="shared" si="13"/>
        <v>0</v>
      </c>
      <c r="AR125" s="157" t="s">
        <v>1454</v>
      </c>
      <c r="AT125" s="157" t="s">
        <v>255</v>
      </c>
      <c r="AU125" s="157" t="s">
        <v>85</v>
      </c>
      <c r="AY125" s="14" t="s">
        <v>189</v>
      </c>
      <c r="BE125" s="158">
        <f t="shared" si="14"/>
        <v>0</v>
      </c>
      <c r="BF125" s="158">
        <f t="shared" si="15"/>
        <v>0</v>
      </c>
      <c r="BG125" s="158">
        <f t="shared" si="16"/>
        <v>0</v>
      </c>
      <c r="BH125" s="158">
        <f t="shared" si="17"/>
        <v>0</v>
      </c>
      <c r="BI125" s="158">
        <f t="shared" si="18"/>
        <v>0</v>
      </c>
      <c r="BJ125" s="14" t="s">
        <v>85</v>
      </c>
      <c r="BK125" s="158">
        <f t="shared" si="19"/>
        <v>0</v>
      </c>
      <c r="BL125" s="14" t="s">
        <v>1454</v>
      </c>
      <c r="BM125" s="157" t="s">
        <v>1600</v>
      </c>
    </row>
    <row r="126" spans="2:65" s="1" customFormat="1" ht="24" customHeight="1">
      <c r="B126" s="145"/>
      <c r="C126" s="146" t="s">
        <v>300</v>
      </c>
      <c r="D126" s="146" t="s">
        <v>191</v>
      </c>
      <c r="E126" s="147" t="s">
        <v>1601</v>
      </c>
      <c r="F126" s="148" t="s">
        <v>1602</v>
      </c>
      <c r="G126" s="149" t="s">
        <v>739</v>
      </c>
      <c r="H126" s="169"/>
      <c r="I126" s="151"/>
      <c r="J126" s="152">
        <f t="shared" si="10"/>
        <v>0</v>
      </c>
      <c r="K126" s="148" t="s">
        <v>195</v>
      </c>
      <c r="L126" s="29"/>
      <c r="M126" s="170" t="s">
        <v>3</v>
      </c>
      <c r="N126" s="171" t="s">
        <v>44</v>
      </c>
      <c r="O126" s="172"/>
      <c r="P126" s="173">
        <f t="shared" si="11"/>
        <v>0</v>
      </c>
      <c r="Q126" s="173">
        <v>0</v>
      </c>
      <c r="R126" s="173">
        <f t="shared" si="12"/>
        <v>0</v>
      </c>
      <c r="S126" s="173">
        <v>0</v>
      </c>
      <c r="T126" s="174">
        <f t="shared" si="13"/>
        <v>0</v>
      </c>
      <c r="AR126" s="157" t="s">
        <v>254</v>
      </c>
      <c r="AT126" s="157" t="s">
        <v>191</v>
      </c>
      <c r="AU126" s="157" t="s">
        <v>85</v>
      </c>
      <c r="AY126" s="14" t="s">
        <v>189</v>
      </c>
      <c r="BE126" s="158">
        <f t="shared" si="14"/>
        <v>0</v>
      </c>
      <c r="BF126" s="158">
        <f t="shared" si="15"/>
        <v>0</v>
      </c>
      <c r="BG126" s="158">
        <f t="shared" si="16"/>
        <v>0</v>
      </c>
      <c r="BH126" s="158">
        <f t="shared" si="17"/>
        <v>0</v>
      </c>
      <c r="BI126" s="158">
        <f t="shared" si="18"/>
        <v>0</v>
      </c>
      <c r="BJ126" s="14" t="s">
        <v>85</v>
      </c>
      <c r="BK126" s="158">
        <f t="shared" si="19"/>
        <v>0</v>
      </c>
      <c r="BL126" s="14" t="s">
        <v>254</v>
      </c>
      <c r="BM126" s="157" t="s">
        <v>1603</v>
      </c>
    </row>
    <row r="127" spans="2:65" s="1" customFormat="1" ht="6.95" customHeight="1">
      <c r="B127" s="38"/>
      <c r="C127" s="39"/>
      <c r="D127" s="39"/>
      <c r="E127" s="39"/>
      <c r="F127" s="39"/>
      <c r="G127" s="39"/>
      <c r="H127" s="39"/>
      <c r="I127" s="106"/>
      <c r="J127" s="39"/>
      <c r="K127" s="39"/>
      <c r="L127" s="29"/>
    </row>
  </sheetData>
  <autoFilter ref="C91:K126" xr:uid="{00000000-0009-0000-0000-000004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3"/>
  <sheetViews>
    <sheetView showGridLines="0" workbookViewId="0">
      <selection activeCell="F35" sqref="F3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9" width="20.1640625" style="87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3" t="s">
        <v>6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97</v>
      </c>
    </row>
    <row r="3" spans="2:46" ht="6.95" customHeight="1">
      <c r="B3" s="15"/>
      <c r="C3" s="16"/>
      <c r="D3" s="16"/>
      <c r="E3" s="16"/>
      <c r="F3" s="16"/>
      <c r="G3" s="16"/>
      <c r="H3" s="16"/>
      <c r="I3" s="88"/>
      <c r="J3" s="16"/>
      <c r="K3" s="16"/>
      <c r="L3" s="17"/>
      <c r="AT3" s="14" t="s">
        <v>79</v>
      </c>
    </row>
    <row r="4" spans="2:46" ht="24.95" customHeight="1">
      <c r="B4" s="17"/>
      <c r="D4" s="18" t="s">
        <v>136</v>
      </c>
      <c r="L4" s="17"/>
      <c r="M4" s="89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17</v>
      </c>
      <c r="L6" s="17"/>
    </row>
    <row r="7" spans="2:46" ht="16.5" customHeight="1">
      <c r="B7" s="17"/>
      <c r="E7" s="299" t="str">
        <f>'Rekapitulace stavby'!K6</f>
        <v>Sociální bydlení v ul. Mlýnská, Bystřice pod Hostýnem</v>
      </c>
      <c r="F7" s="300"/>
      <c r="G7" s="300"/>
      <c r="H7" s="300"/>
      <c r="L7" s="17"/>
    </row>
    <row r="8" spans="2:46" ht="12" customHeight="1">
      <c r="B8" s="17"/>
      <c r="D8" s="24" t="s">
        <v>137</v>
      </c>
      <c r="L8" s="17"/>
    </row>
    <row r="9" spans="2:46" s="1" customFormat="1" ht="16.5" customHeight="1">
      <c r="B9" s="29"/>
      <c r="E9" s="299" t="s">
        <v>138</v>
      </c>
      <c r="F9" s="298"/>
      <c r="G9" s="298"/>
      <c r="H9" s="298"/>
      <c r="I9" s="90"/>
      <c r="L9" s="29"/>
    </row>
    <row r="10" spans="2:46" s="1" customFormat="1" ht="12" customHeight="1">
      <c r="B10" s="29"/>
      <c r="D10" s="24" t="s">
        <v>139</v>
      </c>
      <c r="I10" s="90"/>
      <c r="L10" s="29"/>
    </row>
    <row r="11" spans="2:46" s="1" customFormat="1" ht="36.950000000000003" customHeight="1">
      <c r="B11" s="29"/>
      <c r="E11" s="271" t="s">
        <v>1604</v>
      </c>
      <c r="F11" s="298"/>
      <c r="G11" s="298"/>
      <c r="H11" s="298"/>
      <c r="I11" s="90"/>
      <c r="L11" s="29"/>
    </row>
    <row r="12" spans="2:46" s="1" customFormat="1">
      <c r="B12" s="29"/>
      <c r="I12" s="90"/>
      <c r="L12" s="29"/>
    </row>
    <row r="13" spans="2:46" s="1" customFormat="1" ht="12" customHeight="1">
      <c r="B13" s="29"/>
      <c r="D13" s="24" t="s">
        <v>18</v>
      </c>
      <c r="F13" s="22" t="s">
        <v>3</v>
      </c>
      <c r="I13" s="91" t="s">
        <v>19</v>
      </c>
      <c r="J13" s="22" t="s">
        <v>3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91" t="s">
        <v>22</v>
      </c>
      <c r="J14" s="46">
        <f>'Rekapitulace stavby'!AN8</f>
        <v>0</v>
      </c>
      <c r="L14" s="29"/>
    </row>
    <row r="15" spans="2:46" s="1" customFormat="1" ht="10.9" customHeight="1">
      <c r="B15" s="29"/>
      <c r="I15" s="90"/>
      <c r="L15" s="29"/>
    </row>
    <row r="16" spans="2:46" s="1" customFormat="1" ht="12" customHeight="1">
      <c r="B16" s="29"/>
      <c r="D16" s="24" t="s">
        <v>23</v>
      </c>
      <c r="I16" s="91" t="s">
        <v>24</v>
      </c>
      <c r="J16" s="22" t="s">
        <v>25</v>
      </c>
      <c r="L16" s="29"/>
    </row>
    <row r="17" spans="2:12" s="1" customFormat="1" ht="18" customHeight="1">
      <c r="B17" s="29"/>
      <c r="E17" s="22" t="s">
        <v>26</v>
      </c>
      <c r="I17" s="91" t="s">
        <v>27</v>
      </c>
      <c r="J17" s="22" t="s">
        <v>3</v>
      </c>
      <c r="L17" s="29"/>
    </row>
    <row r="18" spans="2:12" s="1" customFormat="1" ht="6.95" customHeight="1">
      <c r="B18" s="29"/>
      <c r="I18" s="90"/>
      <c r="L18" s="29"/>
    </row>
    <row r="19" spans="2:12" s="1" customFormat="1" ht="12" customHeight="1">
      <c r="B19" s="29"/>
      <c r="D19" s="24" t="s">
        <v>28</v>
      </c>
      <c r="I19" s="91" t="s">
        <v>24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301" t="str">
        <f>'Rekapitulace stavby'!E14</f>
        <v>Vyplň údaj</v>
      </c>
      <c r="F20" s="274"/>
      <c r="G20" s="274"/>
      <c r="H20" s="274"/>
      <c r="I20" s="91" t="s">
        <v>27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I21" s="90"/>
      <c r="L21" s="29"/>
    </row>
    <row r="22" spans="2:12" s="1" customFormat="1" ht="12" customHeight="1">
      <c r="B22" s="29"/>
      <c r="D22" s="24" t="s">
        <v>30</v>
      </c>
      <c r="I22" s="91" t="s">
        <v>24</v>
      </c>
      <c r="J22" s="22" t="s">
        <v>31</v>
      </c>
      <c r="L22" s="29"/>
    </row>
    <row r="23" spans="2:12" s="1" customFormat="1" ht="18" customHeight="1">
      <c r="B23" s="29"/>
      <c r="E23" s="22" t="s">
        <v>32</v>
      </c>
      <c r="I23" s="91" t="s">
        <v>27</v>
      </c>
      <c r="J23" s="22" t="s">
        <v>3</v>
      </c>
      <c r="L23" s="29"/>
    </row>
    <row r="24" spans="2:12" s="1" customFormat="1" ht="6.95" customHeight="1">
      <c r="B24" s="29"/>
      <c r="I24" s="90"/>
      <c r="L24" s="29"/>
    </row>
    <row r="25" spans="2:12" s="1" customFormat="1" ht="12" customHeight="1">
      <c r="B25" s="29"/>
      <c r="D25" s="24" t="s">
        <v>34</v>
      </c>
      <c r="I25" s="91" t="s">
        <v>24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91" t="s">
        <v>27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I27" s="90"/>
      <c r="L27" s="29"/>
    </row>
    <row r="28" spans="2:12" s="1" customFormat="1" ht="12" customHeight="1">
      <c r="B28" s="29"/>
      <c r="D28" s="24" t="s">
        <v>36</v>
      </c>
      <c r="I28" s="90"/>
      <c r="L28" s="29"/>
    </row>
    <row r="29" spans="2:12" s="7" customFormat="1" ht="16.5" customHeight="1">
      <c r="B29" s="92"/>
      <c r="E29" s="278" t="s">
        <v>3</v>
      </c>
      <c r="F29" s="278"/>
      <c r="G29" s="278"/>
      <c r="H29" s="278"/>
      <c r="I29" s="93"/>
      <c r="L29" s="92"/>
    </row>
    <row r="30" spans="2:12" s="1" customFormat="1" ht="6.95" customHeight="1">
      <c r="B30" s="29"/>
      <c r="I30" s="90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94"/>
      <c r="J31" s="47"/>
      <c r="K31" s="47"/>
      <c r="L31" s="29"/>
    </row>
    <row r="32" spans="2:12" s="1" customFormat="1" ht="25.35" customHeight="1">
      <c r="B32" s="29"/>
      <c r="D32" s="95" t="s">
        <v>38</v>
      </c>
      <c r="I32" s="90"/>
      <c r="J32" s="60">
        <f>ROUND(J92,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94"/>
      <c r="J33" s="47"/>
      <c r="K33" s="47"/>
      <c r="L33" s="29"/>
    </row>
    <row r="34" spans="2:12" s="1" customFormat="1" ht="14.45" customHeight="1">
      <c r="B34" s="29"/>
      <c r="F34" s="32" t="s">
        <v>40</v>
      </c>
      <c r="I34" s="96" t="s">
        <v>39</v>
      </c>
      <c r="J34" s="32" t="s">
        <v>41</v>
      </c>
      <c r="L34" s="29"/>
    </row>
    <row r="35" spans="2:12" s="1" customFormat="1" ht="14.45" customHeight="1">
      <c r="B35" s="29"/>
      <c r="D35" s="314" t="s">
        <v>42</v>
      </c>
      <c r="E35" s="24" t="s">
        <v>43</v>
      </c>
      <c r="F35" s="255"/>
      <c r="I35" s="98">
        <v>0.21</v>
      </c>
      <c r="J35" s="255"/>
      <c r="L35" s="29"/>
    </row>
    <row r="36" spans="2:12" s="1" customFormat="1" ht="14.45" customHeight="1">
      <c r="B36" s="29"/>
      <c r="E36" s="310" t="s">
        <v>44</v>
      </c>
      <c r="F36" s="311">
        <f>ROUND((SUM(BF92:BF132)),  2)</f>
        <v>0</v>
      </c>
      <c r="G36" s="312"/>
      <c r="H36" s="312"/>
      <c r="I36" s="313">
        <v>0.15</v>
      </c>
      <c r="J36" s="311">
        <f>ROUND(((SUM(BF92:BF132))*I36),  2)</f>
        <v>0</v>
      </c>
      <c r="L36" s="29"/>
    </row>
    <row r="37" spans="2:12" s="1" customFormat="1" ht="14.45" hidden="1" customHeight="1">
      <c r="B37" s="29"/>
      <c r="E37" s="24" t="s">
        <v>45</v>
      </c>
      <c r="F37" s="97">
        <f>ROUND((SUM(BG92:BG132)),  2)</f>
        <v>0</v>
      </c>
      <c r="I37" s="98">
        <v>0.21</v>
      </c>
      <c r="J37" s="97">
        <f>0</f>
        <v>0</v>
      </c>
      <c r="L37" s="29"/>
    </row>
    <row r="38" spans="2:12" s="1" customFormat="1" ht="14.45" hidden="1" customHeight="1">
      <c r="B38" s="29"/>
      <c r="E38" s="24" t="s">
        <v>46</v>
      </c>
      <c r="F38" s="97">
        <f>ROUND((SUM(BH92:BH132)),  2)</f>
        <v>0</v>
      </c>
      <c r="I38" s="98">
        <v>0.15</v>
      </c>
      <c r="J38" s="97">
        <f>0</f>
        <v>0</v>
      </c>
      <c r="L38" s="29"/>
    </row>
    <row r="39" spans="2:12" s="1" customFormat="1" ht="14.45" hidden="1" customHeight="1">
      <c r="B39" s="29"/>
      <c r="E39" s="24" t="s">
        <v>47</v>
      </c>
      <c r="F39" s="97">
        <f>ROUND((SUM(BI92:BI132)),  2)</f>
        <v>0</v>
      </c>
      <c r="I39" s="98">
        <v>0</v>
      </c>
      <c r="J39" s="97">
        <f>0</f>
        <v>0</v>
      </c>
      <c r="L39" s="29"/>
    </row>
    <row r="40" spans="2:12" s="1" customFormat="1" ht="6.95" customHeight="1">
      <c r="B40" s="29"/>
      <c r="I40" s="90"/>
      <c r="L40" s="29"/>
    </row>
    <row r="41" spans="2:12" s="1" customFormat="1" ht="25.35" customHeight="1">
      <c r="B41" s="29"/>
      <c r="C41" s="99"/>
      <c r="D41" s="100" t="s">
        <v>48</v>
      </c>
      <c r="E41" s="51"/>
      <c r="F41" s="51"/>
      <c r="G41" s="101" t="s">
        <v>49</v>
      </c>
      <c r="H41" s="102" t="s">
        <v>50</v>
      </c>
      <c r="I41" s="103"/>
      <c r="J41" s="104">
        <f>SUM(J32:J39)</f>
        <v>0</v>
      </c>
      <c r="K41" s="105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106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107"/>
      <c r="J46" s="41"/>
      <c r="K46" s="41"/>
      <c r="L46" s="29"/>
    </row>
    <row r="47" spans="2:12" s="1" customFormat="1" ht="24.95" customHeight="1">
      <c r="B47" s="29"/>
      <c r="C47" s="18" t="s">
        <v>141</v>
      </c>
      <c r="I47" s="90"/>
      <c r="L47" s="29"/>
    </row>
    <row r="48" spans="2:12" s="1" customFormat="1" ht="6.95" customHeight="1">
      <c r="B48" s="29"/>
      <c r="I48" s="90"/>
      <c r="L48" s="29"/>
    </row>
    <row r="49" spans="2:47" s="1" customFormat="1" ht="12" customHeight="1">
      <c r="B49" s="29"/>
      <c r="C49" s="24" t="s">
        <v>17</v>
      </c>
      <c r="I49" s="90"/>
      <c r="L49" s="29"/>
    </row>
    <row r="50" spans="2:47" s="1" customFormat="1" ht="16.5" customHeight="1">
      <c r="B50" s="29"/>
      <c r="E50" s="299" t="str">
        <f>E7</f>
        <v>Sociální bydlení v ul. Mlýnská, Bystřice pod Hostýnem</v>
      </c>
      <c r="F50" s="300"/>
      <c r="G50" s="300"/>
      <c r="H50" s="300"/>
      <c r="I50" s="90"/>
      <c r="L50" s="29"/>
    </row>
    <row r="51" spans="2:47" ht="12" customHeight="1">
      <c r="B51" s="17"/>
      <c r="C51" s="24" t="s">
        <v>137</v>
      </c>
      <c r="L51" s="17"/>
    </row>
    <row r="52" spans="2:47" s="1" customFormat="1" ht="16.5" customHeight="1">
      <c r="B52" s="29"/>
      <c r="E52" s="299" t="s">
        <v>138</v>
      </c>
      <c r="F52" s="298"/>
      <c r="G52" s="298"/>
      <c r="H52" s="298"/>
      <c r="I52" s="90"/>
      <c r="L52" s="29"/>
    </row>
    <row r="53" spans="2:47" s="1" customFormat="1" ht="12" customHeight="1">
      <c r="B53" s="29"/>
      <c r="C53" s="24" t="s">
        <v>139</v>
      </c>
      <c r="I53" s="90"/>
      <c r="L53" s="29"/>
    </row>
    <row r="54" spans="2:47" s="1" customFormat="1" ht="16.5" customHeight="1">
      <c r="B54" s="29"/>
      <c r="E54" s="271" t="str">
        <f>E11</f>
        <v>SO01 - 06 - VZT</v>
      </c>
      <c r="F54" s="298"/>
      <c r="G54" s="298"/>
      <c r="H54" s="298"/>
      <c r="I54" s="90"/>
      <c r="L54" s="29"/>
    </row>
    <row r="55" spans="2:47" s="1" customFormat="1" ht="6.95" customHeight="1">
      <c r="B55" s="29"/>
      <c r="I55" s="90"/>
      <c r="L55" s="29"/>
    </row>
    <row r="56" spans="2:47" s="1" customFormat="1" ht="12" customHeight="1">
      <c r="B56" s="29"/>
      <c r="C56" s="24" t="s">
        <v>20</v>
      </c>
      <c r="F56" s="22" t="str">
        <f>F14</f>
        <v>Bystřice pod Hostýnem</v>
      </c>
      <c r="I56" s="91" t="s">
        <v>22</v>
      </c>
      <c r="J56" s="46">
        <f>IF(J14="","",J14)</f>
        <v>0</v>
      </c>
      <c r="L56" s="29"/>
    </row>
    <row r="57" spans="2:47" s="1" customFormat="1" ht="6.95" customHeight="1">
      <c r="B57" s="29"/>
      <c r="I57" s="90"/>
      <c r="L57" s="29"/>
    </row>
    <row r="58" spans="2:47" s="1" customFormat="1" ht="15.2" customHeight="1">
      <c r="B58" s="29"/>
      <c r="C58" s="24" t="s">
        <v>23</v>
      </c>
      <c r="F58" s="22" t="str">
        <f>E17</f>
        <v>Město Bystřice pod Hostýnem, Masarykovo nám. 137</v>
      </c>
      <c r="I58" s="91" t="s">
        <v>30</v>
      </c>
      <c r="J58" s="27" t="str">
        <f>E23</f>
        <v>dnprojekce s.r.o.</v>
      </c>
      <c r="L58" s="29"/>
    </row>
    <row r="59" spans="2:47" s="1" customFormat="1" ht="15.2" customHeight="1">
      <c r="B59" s="29"/>
      <c r="C59" s="24" t="s">
        <v>28</v>
      </c>
      <c r="F59" s="22" t="str">
        <f>IF(E20="","",E20)</f>
        <v>Vyplň údaj</v>
      </c>
      <c r="I59" s="91" t="s">
        <v>34</v>
      </c>
      <c r="J59" s="27" t="str">
        <f>E26</f>
        <v xml:space="preserve"> </v>
      </c>
      <c r="L59" s="29"/>
    </row>
    <row r="60" spans="2:47" s="1" customFormat="1" ht="10.35" customHeight="1">
      <c r="B60" s="29"/>
      <c r="I60" s="90"/>
      <c r="L60" s="29"/>
    </row>
    <row r="61" spans="2:47" s="1" customFormat="1" ht="29.25" customHeight="1">
      <c r="B61" s="29"/>
      <c r="C61" s="108" t="s">
        <v>142</v>
      </c>
      <c r="D61" s="99"/>
      <c r="E61" s="99"/>
      <c r="F61" s="99"/>
      <c r="G61" s="99"/>
      <c r="H61" s="99"/>
      <c r="I61" s="109"/>
      <c r="J61" s="110" t="s">
        <v>143</v>
      </c>
      <c r="K61" s="99"/>
      <c r="L61" s="29"/>
    </row>
    <row r="62" spans="2:47" s="1" customFormat="1" ht="10.35" customHeight="1">
      <c r="B62" s="29"/>
      <c r="I62" s="90"/>
      <c r="L62" s="29"/>
    </row>
    <row r="63" spans="2:47" s="1" customFormat="1" ht="22.9" customHeight="1">
      <c r="B63" s="29"/>
      <c r="C63" s="111" t="s">
        <v>70</v>
      </c>
      <c r="I63" s="90"/>
      <c r="J63" s="60">
        <f>J92</f>
        <v>0</v>
      </c>
      <c r="L63" s="29"/>
      <c r="AU63" s="14" t="s">
        <v>144</v>
      </c>
    </row>
    <row r="64" spans="2:47" s="8" customFormat="1" ht="24.95" customHeight="1">
      <c r="B64" s="112"/>
      <c r="D64" s="113" t="s">
        <v>145</v>
      </c>
      <c r="E64" s="114"/>
      <c r="F64" s="114"/>
      <c r="G64" s="114"/>
      <c r="H64" s="114"/>
      <c r="I64" s="115"/>
      <c r="J64" s="116">
        <f>J93</f>
        <v>0</v>
      </c>
      <c r="L64" s="112"/>
    </row>
    <row r="65" spans="2:12" s="9" customFormat="1" ht="19.899999999999999" customHeight="1">
      <c r="B65" s="117"/>
      <c r="D65" s="118" t="s">
        <v>155</v>
      </c>
      <c r="E65" s="119"/>
      <c r="F65" s="119"/>
      <c r="G65" s="119"/>
      <c r="H65" s="119"/>
      <c r="I65" s="120"/>
      <c r="J65" s="121">
        <f>J94</f>
        <v>0</v>
      </c>
      <c r="L65" s="117"/>
    </row>
    <row r="66" spans="2:12" s="9" customFormat="1" ht="19.899999999999999" customHeight="1">
      <c r="B66" s="117"/>
      <c r="D66" s="118" t="s">
        <v>1274</v>
      </c>
      <c r="E66" s="119"/>
      <c r="F66" s="119"/>
      <c r="G66" s="119"/>
      <c r="H66" s="119"/>
      <c r="I66" s="120"/>
      <c r="J66" s="121">
        <f>J97</f>
        <v>0</v>
      </c>
      <c r="L66" s="117"/>
    </row>
    <row r="67" spans="2:12" s="8" customFormat="1" ht="24.95" customHeight="1">
      <c r="B67" s="112"/>
      <c r="D67" s="113" t="s">
        <v>158</v>
      </c>
      <c r="E67" s="114"/>
      <c r="F67" s="114"/>
      <c r="G67" s="114"/>
      <c r="H67" s="114"/>
      <c r="I67" s="115"/>
      <c r="J67" s="116">
        <f>J103</f>
        <v>0</v>
      </c>
      <c r="L67" s="112"/>
    </row>
    <row r="68" spans="2:12" s="9" customFormat="1" ht="19.899999999999999" customHeight="1">
      <c r="B68" s="117"/>
      <c r="D68" s="118" t="s">
        <v>161</v>
      </c>
      <c r="E68" s="119"/>
      <c r="F68" s="119"/>
      <c r="G68" s="119"/>
      <c r="H68" s="119"/>
      <c r="I68" s="120"/>
      <c r="J68" s="121">
        <f>J104</f>
        <v>0</v>
      </c>
      <c r="L68" s="117"/>
    </row>
    <row r="69" spans="2:12" s="9" customFormat="1" ht="19.899999999999999" customHeight="1">
      <c r="B69" s="117"/>
      <c r="D69" s="118" t="s">
        <v>1605</v>
      </c>
      <c r="E69" s="119"/>
      <c r="F69" s="119"/>
      <c r="G69" s="119"/>
      <c r="H69" s="119"/>
      <c r="I69" s="120"/>
      <c r="J69" s="121">
        <f>J108</f>
        <v>0</v>
      </c>
      <c r="L69" s="117"/>
    </row>
    <row r="70" spans="2:12" s="9" customFormat="1" ht="19.899999999999999" customHeight="1">
      <c r="B70" s="117"/>
      <c r="D70" s="118" t="s">
        <v>165</v>
      </c>
      <c r="E70" s="119"/>
      <c r="F70" s="119"/>
      <c r="G70" s="119"/>
      <c r="H70" s="119"/>
      <c r="I70" s="120"/>
      <c r="J70" s="121">
        <f>J130</f>
        <v>0</v>
      </c>
      <c r="L70" s="117"/>
    </row>
    <row r="71" spans="2:12" s="1" customFormat="1" ht="21.75" customHeight="1">
      <c r="B71" s="29"/>
      <c r="I71" s="90"/>
      <c r="L71" s="29"/>
    </row>
    <row r="72" spans="2:12" s="1" customFormat="1" ht="6.95" customHeight="1">
      <c r="B72" s="38"/>
      <c r="C72" s="39"/>
      <c r="D72" s="39"/>
      <c r="E72" s="39"/>
      <c r="F72" s="39"/>
      <c r="G72" s="39"/>
      <c r="H72" s="39"/>
      <c r="I72" s="106"/>
      <c r="J72" s="39"/>
      <c r="K72" s="39"/>
      <c r="L72" s="29"/>
    </row>
    <row r="76" spans="2:12" s="1" customFormat="1" ht="6.95" customHeight="1">
      <c r="B76" s="40"/>
      <c r="C76" s="41"/>
      <c r="D76" s="41"/>
      <c r="E76" s="41"/>
      <c r="F76" s="41"/>
      <c r="G76" s="41"/>
      <c r="H76" s="41"/>
      <c r="I76" s="107"/>
      <c r="J76" s="41"/>
      <c r="K76" s="41"/>
      <c r="L76" s="29"/>
    </row>
    <row r="77" spans="2:12" s="1" customFormat="1" ht="24.95" customHeight="1">
      <c r="B77" s="29"/>
      <c r="C77" s="18" t="s">
        <v>174</v>
      </c>
      <c r="I77" s="90"/>
      <c r="L77" s="29"/>
    </row>
    <row r="78" spans="2:12" s="1" customFormat="1" ht="6.95" customHeight="1">
      <c r="B78" s="29"/>
      <c r="I78" s="90"/>
      <c r="L78" s="29"/>
    </row>
    <row r="79" spans="2:12" s="1" customFormat="1" ht="12" customHeight="1">
      <c r="B79" s="29"/>
      <c r="C79" s="24" t="s">
        <v>17</v>
      </c>
      <c r="I79" s="90"/>
      <c r="L79" s="29"/>
    </row>
    <row r="80" spans="2:12" s="1" customFormat="1" ht="16.5" customHeight="1">
      <c r="B80" s="29"/>
      <c r="E80" s="299" t="str">
        <f>E7</f>
        <v>Sociální bydlení v ul. Mlýnská, Bystřice pod Hostýnem</v>
      </c>
      <c r="F80" s="300"/>
      <c r="G80" s="300"/>
      <c r="H80" s="300"/>
      <c r="I80" s="90"/>
      <c r="L80" s="29"/>
    </row>
    <row r="81" spans="2:65" ht="12" customHeight="1">
      <c r="B81" s="17"/>
      <c r="C81" s="24" t="s">
        <v>137</v>
      </c>
      <c r="L81" s="17"/>
    </row>
    <row r="82" spans="2:65" s="1" customFormat="1" ht="16.5" customHeight="1">
      <c r="B82" s="29"/>
      <c r="E82" s="299" t="s">
        <v>138</v>
      </c>
      <c r="F82" s="298"/>
      <c r="G82" s="298"/>
      <c r="H82" s="298"/>
      <c r="I82" s="90"/>
      <c r="L82" s="29"/>
    </row>
    <row r="83" spans="2:65" s="1" customFormat="1" ht="12" customHeight="1">
      <c r="B83" s="29"/>
      <c r="C83" s="24" t="s">
        <v>139</v>
      </c>
      <c r="I83" s="90"/>
      <c r="L83" s="29"/>
    </row>
    <row r="84" spans="2:65" s="1" customFormat="1" ht="16.5" customHeight="1">
      <c r="B84" s="29"/>
      <c r="E84" s="271" t="str">
        <f>E11</f>
        <v>SO01 - 06 - VZT</v>
      </c>
      <c r="F84" s="298"/>
      <c r="G84" s="298"/>
      <c r="H84" s="298"/>
      <c r="I84" s="90"/>
      <c r="L84" s="29"/>
    </row>
    <row r="85" spans="2:65" s="1" customFormat="1" ht="6.95" customHeight="1">
      <c r="B85" s="29"/>
      <c r="I85" s="90"/>
      <c r="L85" s="29"/>
    </row>
    <row r="86" spans="2:65" s="1" customFormat="1" ht="12" customHeight="1">
      <c r="B86" s="29"/>
      <c r="C86" s="24" t="s">
        <v>20</v>
      </c>
      <c r="F86" s="22" t="str">
        <f>F14</f>
        <v>Bystřice pod Hostýnem</v>
      </c>
      <c r="I86" s="91" t="s">
        <v>22</v>
      </c>
      <c r="J86" s="46">
        <f>IF(J14="","",J14)</f>
        <v>0</v>
      </c>
      <c r="L86" s="29"/>
    </row>
    <row r="87" spans="2:65" s="1" customFormat="1" ht="6.95" customHeight="1">
      <c r="B87" s="29"/>
      <c r="I87" s="90"/>
      <c r="L87" s="29"/>
    </row>
    <row r="88" spans="2:65" s="1" customFormat="1" ht="15.2" customHeight="1">
      <c r="B88" s="29"/>
      <c r="C88" s="24" t="s">
        <v>23</v>
      </c>
      <c r="F88" s="22" t="str">
        <f>E17</f>
        <v>Město Bystřice pod Hostýnem, Masarykovo nám. 137</v>
      </c>
      <c r="I88" s="91" t="s">
        <v>30</v>
      </c>
      <c r="J88" s="27" t="str">
        <f>E23</f>
        <v>dnprojekce s.r.o.</v>
      </c>
      <c r="L88" s="29"/>
    </row>
    <row r="89" spans="2:65" s="1" customFormat="1" ht="15.2" customHeight="1">
      <c r="B89" s="29"/>
      <c r="C89" s="24" t="s">
        <v>28</v>
      </c>
      <c r="F89" s="22" t="str">
        <f>IF(E20="","",E20)</f>
        <v>Vyplň údaj</v>
      </c>
      <c r="I89" s="91" t="s">
        <v>34</v>
      </c>
      <c r="J89" s="27" t="str">
        <f>E26</f>
        <v xml:space="preserve"> </v>
      </c>
      <c r="L89" s="29"/>
    </row>
    <row r="90" spans="2:65" s="1" customFormat="1" ht="10.35" customHeight="1">
      <c r="B90" s="29"/>
      <c r="I90" s="90"/>
      <c r="L90" s="29"/>
    </row>
    <row r="91" spans="2:65" s="10" customFormat="1" ht="29.25" customHeight="1">
      <c r="B91" s="122"/>
      <c r="C91" s="123" t="s">
        <v>175</v>
      </c>
      <c r="D91" s="124" t="s">
        <v>57</v>
      </c>
      <c r="E91" s="124" t="s">
        <v>53</v>
      </c>
      <c r="F91" s="124" t="s">
        <v>54</v>
      </c>
      <c r="G91" s="124" t="s">
        <v>176</v>
      </c>
      <c r="H91" s="124" t="s">
        <v>177</v>
      </c>
      <c r="I91" s="125" t="s">
        <v>178</v>
      </c>
      <c r="J91" s="126" t="s">
        <v>143</v>
      </c>
      <c r="K91" s="127" t="s">
        <v>179</v>
      </c>
      <c r="L91" s="122"/>
      <c r="M91" s="53" t="s">
        <v>3</v>
      </c>
      <c r="N91" s="54" t="s">
        <v>42</v>
      </c>
      <c r="O91" s="54" t="s">
        <v>180</v>
      </c>
      <c r="P91" s="54" t="s">
        <v>181</v>
      </c>
      <c r="Q91" s="54" t="s">
        <v>182</v>
      </c>
      <c r="R91" s="54" t="s">
        <v>183</v>
      </c>
      <c r="S91" s="54" t="s">
        <v>184</v>
      </c>
      <c r="T91" s="55" t="s">
        <v>185</v>
      </c>
    </row>
    <row r="92" spans="2:65" s="1" customFormat="1" ht="22.9" customHeight="1">
      <c r="B92" s="29"/>
      <c r="C92" s="58" t="s">
        <v>186</v>
      </c>
      <c r="I92" s="90"/>
      <c r="J92" s="128">
        <f>BK92</f>
        <v>0</v>
      </c>
      <c r="L92" s="29"/>
      <c r="M92" s="56"/>
      <c r="N92" s="47"/>
      <c r="O92" s="47"/>
      <c r="P92" s="129">
        <f>P93+P103</f>
        <v>0</v>
      </c>
      <c r="Q92" s="47"/>
      <c r="R92" s="129">
        <f>R93+R103</f>
        <v>0.36197155999999997</v>
      </c>
      <c r="S92" s="47"/>
      <c r="T92" s="130">
        <f>T93+T103</f>
        <v>0.36400000000000005</v>
      </c>
      <c r="AT92" s="14" t="s">
        <v>71</v>
      </c>
      <c r="AU92" s="14" t="s">
        <v>144</v>
      </c>
      <c r="BK92" s="131">
        <f>BK93+BK103</f>
        <v>0</v>
      </c>
    </row>
    <row r="93" spans="2:65" s="11" customFormat="1" ht="25.9" customHeight="1">
      <c r="B93" s="132"/>
      <c r="D93" s="133" t="s">
        <v>71</v>
      </c>
      <c r="E93" s="134" t="s">
        <v>187</v>
      </c>
      <c r="F93" s="134" t="s">
        <v>188</v>
      </c>
      <c r="I93" s="135"/>
      <c r="J93" s="136">
        <f>BK93</f>
        <v>0</v>
      </c>
      <c r="L93" s="132"/>
      <c r="M93" s="137"/>
      <c r="N93" s="138"/>
      <c r="O93" s="138"/>
      <c r="P93" s="139">
        <f>P94+P97</f>
        <v>0</v>
      </c>
      <c r="Q93" s="138"/>
      <c r="R93" s="139">
        <f>R94+R97</f>
        <v>6.349200000000001E-3</v>
      </c>
      <c r="S93" s="138"/>
      <c r="T93" s="140">
        <f>T94+T97</f>
        <v>0.36400000000000005</v>
      </c>
      <c r="AR93" s="133" t="s">
        <v>79</v>
      </c>
      <c r="AT93" s="141" t="s">
        <v>71</v>
      </c>
      <c r="AU93" s="141" t="s">
        <v>72</v>
      </c>
      <c r="AY93" s="133" t="s">
        <v>189</v>
      </c>
      <c r="BK93" s="142">
        <f>BK94+BK97</f>
        <v>0</v>
      </c>
    </row>
    <row r="94" spans="2:65" s="11" customFormat="1" ht="22.9" customHeight="1">
      <c r="B94" s="132"/>
      <c r="D94" s="133" t="s">
        <v>71</v>
      </c>
      <c r="E94" s="143" t="s">
        <v>225</v>
      </c>
      <c r="F94" s="143" t="s">
        <v>630</v>
      </c>
      <c r="I94" s="135"/>
      <c r="J94" s="144">
        <f>BK94</f>
        <v>0</v>
      </c>
      <c r="L94" s="132"/>
      <c r="M94" s="137"/>
      <c r="N94" s="138"/>
      <c r="O94" s="138"/>
      <c r="P94" s="139">
        <f>SUM(P95:P96)</f>
        <v>0</v>
      </c>
      <c r="Q94" s="138"/>
      <c r="R94" s="139">
        <f>SUM(R95:R96)</f>
        <v>6.349200000000001E-3</v>
      </c>
      <c r="S94" s="138"/>
      <c r="T94" s="140">
        <f>SUM(T95:T96)</f>
        <v>0.36400000000000005</v>
      </c>
      <c r="AR94" s="133" t="s">
        <v>79</v>
      </c>
      <c r="AT94" s="141" t="s">
        <v>71</v>
      </c>
      <c r="AU94" s="141" t="s">
        <v>79</v>
      </c>
      <c r="AY94" s="133" t="s">
        <v>189</v>
      </c>
      <c r="BK94" s="142">
        <f>SUM(BK95:BK96)</f>
        <v>0</v>
      </c>
    </row>
    <row r="95" spans="2:65" s="1" customFormat="1" ht="16.5" customHeight="1">
      <c r="B95" s="145"/>
      <c r="C95" s="146" t="s">
        <v>79</v>
      </c>
      <c r="D95" s="146" t="s">
        <v>191</v>
      </c>
      <c r="E95" s="147" t="s">
        <v>1606</v>
      </c>
      <c r="F95" s="148" t="s">
        <v>1607</v>
      </c>
      <c r="G95" s="149" t="s">
        <v>681</v>
      </c>
      <c r="H95" s="150">
        <v>14</v>
      </c>
      <c r="I95" s="151"/>
      <c r="J95" s="152">
        <f>ROUND(I95*H95,2)</f>
        <v>0</v>
      </c>
      <c r="K95" s="148" t="s">
        <v>1453</v>
      </c>
      <c r="L95" s="29"/>
      <c r="M95" s="153" t="s">
        <v>3</v>
      </c>
      <c r="N95" s="154" t="s">
        <v>44</v>
      </c>
      <c r="O95" s="49"/>
      <c r="P95" s="155">
        <f>O95*H95</f>
        <v>0</v>
      </c>
      <c r="Q95" s="155">
        <v>0</v>
      </c>
      <c r="R95" s="155">
        <f>Q95*H95</f>
        <v>0</v>
      </c>
      <c r="S95" s="155">
        <v>0</v>
      </c>
      <c r="T95" s="156">
        <f>S95*H95</f>
        <v>0</v>
      </c>
      <c r="AR95" s="157" t="s">
        <v>196</v>
      </c>
      <c r="AT95" s="157" t="s">
        <v>191</v>
      </c>
      <c r="AU95" s="157" t="s">
        <v>85</v>
      </c>
      <c r="AY95" s="14" t="s">
        <v>189</v>
      </c>
      <c r="BE95" s="158">
        <f>IF(N95="základní",J95,0)</f>
        <v>0</v>
      </c>
      <c r="BF95" s="158">
        <f>IF(N95="snížená",J95,0)</f>
        <v>0</v>
      </c>
      <c r="BG95" s="158">
        <f>IF(N95="zákl. přenesená",J95,0)</f>
        <v>0</v>
      </c>
      <c r="BH95" s="158">
        <f>IF(N95="sníž. přenesená",J95,0)</f>
        <v>0</v>
      </c>
      <c r="BI95" s="158">
        <f>IF(N95="nulová",J95,0)</f>
        <v>0</v>
      </c>
      <c r="BJ95" s="14" t="s">
        <v>85</v>
      </c>
      <c r="BK95" s="158">
        <f>ROUND(I95*H95,2)</f>
        <v>0</v>
      </c>
      <c r="BL95" s="14" t="s">
        <v>196</v>
      </c>
      <c r="BM95" s="157" t="s">
        <v>1608</v>
      </c>
    </row>
    <row r="96" spans="2:65" s="1" customFormat="1" ht="24" customHeight="1">
      <c r="B96" s="145"/>
      <c r="C96" s="146" t="s">
        <v>85</v>
      </c>
      <c r="D96" s="146" t="s">
        <v>191</v>
      </c>
      <c r="E96" s="147" t="s">
        <v>1609</v>
      </c>
      <c r="F96" s="148" t="s">
        <v>1610</v>
      </c>
      <c r="G96" s="149" t="s">
        <v>258</v>
      </c>
      <c r="H96" s="150">
        <v>5.2</v>
      </c>
      <c r="I96" s="151"/>
      <c r="J96" s="152">
        <f>ROUND(I96*H96,2)</f>
        <v>0</v>
      </c>
      <c r="K96" s="148" t="s">
        <v>195</v>
      </c>
      <c r="L96" s="29"/>
      <c r="M96" s="153" t="s">
        <v>3</v>
      </c>
      <c r="N96" s="154" t="s">
        <v>44</v>
      </c>
      <c r="O96" s="49"/>
      <c r="P96" s="155">
        <f>O96*H96</f>
        <v>0</v>
      </c>
      <c r="Q96" s="155">
        <v>1.2210000000000001E-3</v>
      </c>
      <c r="R96" s="155">
        <f>Q96*H96</f>
        <v>6.349200000000001E-3</v>
      </c>
      <c r="S96" s="155">
        <v>7.0000000000000007E-2</v>
      </c>
      <c r="T96" s="156">
        <f>S96*H96</f>
        <v>0.36400000000000005</v>
      </c>
      <c r="AR96" s="157" t="s">
        <v>196</v>
      </c>
      <c r="AT96" s="157" t="s">
        <v>191</v>
      </c>
      <c r="AU96" s="157" t="s">
        <v>85</v>
      </c>
      <c r="AY96" s="14" t="s">
        <v>189</v>
      </c>
      <c r="BE96" s="158">
        <f>IF(N96="základní",J96,0)</f>
        <v>0</v>
      </c>
      <c r="BF96" s="158">
        <f>IF(N96="snížená",J96,0)</f>
        <v>0</v>
      </c>
      <c r="BG96" s="158">
        <f>IF(N96="zákl. přenesená",J96,0)</f>
        <v>0</v>
      </c>
      <c r="BH96" s="158">
        <f>IF(N96="sníž. přenesená",J96,0)</f>
        <v>0</v>
      </c>
      <c r="BI96" s="158">
        <f>IF(N96="nulová",J96,0)</f>
        <v>0</v>
      </c>
      <c r="BJ96" s="14" t="s">
        <v>85</v>
      </c>
      <c r="BK96" s="158">
        <f>ROUND(I96*H96,2)</f>
        <v>0</v>
      </c>
      <c r="BL96" s="14" t="s">
        <v>196</v>
      </c>
      <c r="BM96" s="157" t="s">
        <v>1611</v>
      </c>
    </row>
    <row r="97" spans="2:65" s="11" customFormat="1" ht="22.9" customHeight="1">
      <c r="B97" s="132"/>
      <c r="D97" s="133" t="s">
        <v>71</v>
      </c>
      <c r="E97" s="143" t="s">
        <v>1298</v>
      </c>
      <c r="F97" s="143" t="s">
        <v>1299</v>
      </c>
      <c r="I97" s="135"/>
      <c r="J97" s="144">
        <f>BK97</f>
        <v>0</v>
      </c>
      <c r="L97" s="132"/>
      <c r="M97" s="137"/>
      <c r="N97" s="138"/>
      <c r="O97" s="138"/>
      <c r="P97" s="139">
        <f>SUM(P98:P102)</f>
        <v>0</v>
      </c>
      <c r="Q97" s="138"/>
      <c r="R97" s="139">
        <f>SUM(R98:R102)</f>
        <v>0</v>
      </c>
      <c r="S97" s="138"/>
      <c r="T97" s="140">
        <f>SUM(T98:T102)</f>
        <v>0</v>
      </c>
      <c r="AR97" s="133" t="s">
        <v>79</v>
      </c>
      <c r="AT97" s="141" t="s">
        <v>71</v>
      </c>
      <c r="AU97" s="141" t="s">
        <v>79</v>
      </c>
      <c r="AY97" s="133" t="s">
        <v>189</v>
      </c>
      <c r="BK97" s="142">
        <f>SUM(BK98:BK102)</f>
        <v>0</v>
      </c>
    </row>
    <row r="98" spans="2:65" s="1" customFormat="1" ht="16.5" customHeight="1">
      <c r="B98" s="145"/>
      <c r="C98" s="146" t="s">
        <v>201</v>
      </c>
      <c r="D98" s="146" t="s">
        <v>191</v>
      </c>
      <c r="E98" s="147" t="s">
        <v>1300</v>
      </c>
      <c r="F98" s="148" t="s">
        <v>1301</v>
      </c>
      <c r="G98" s="149" t="s">
        <v>223</v>
      </c>
      <c r="H98" s="150">
        <v>0.36399999999999999</v>
      </c>
      <c r="I98" s="151"/>
      <c r="J98" s="152">
        <f>ROUND(I98*H98,2)</f>
        <v>0</v>
      </c>
      <c r="K98" s="148" t="s">
        <v>195</v>
      </c>
      <c r="L98" s="29"/>
      <c r="M98" s="153" t="s">
        <v>3</v>
      </c>
      <c r="N98" s="154" t="s">
        <v>44</v>
      </c>
      <c r="O98" s="49"/>
      <c r="P98" s="155">
        <f>O98*H98</f>
        <v>0</v>
      </c>
      <c r="Q98" s="155">
        <v>0</v>
      </c>
      <c r="R98" s="155">
        <f>Q98*H98</f>
        <v>0</v>
      </c>
      <c r="S98" s="155">
        <v>0</v>
      </c>
      <c r="T98" s="156">
        <f>S98*H98</f>
        <v>0</v>
      </c>
      <c r="AR98" s="157" t="s">
        <v>196</v>
      </c>
      <c r="AT98" s="157" t="s">
        <v>191</v>
      </c>
      <c r="AU98" s="157" t="s">
        <v>85</v>
      </c>
      <c r="AY98" s="14" t="s">
        <v>189</v>
      </c>
      <c r="BE98" s="158">
        <f>IF(N98="základní",J98,0)</f>
        <v>0</v>
      </c>
      <c r="BF98" s="158">
        <f>IF(N98="snížená",J98,0)</f>
        <v>0</v>
      </c>
      <c r="BG98" s="158">
        <f>IF(N98="zákl. přenesená",J98,0)</f>
        <v>0</v>
      </c>
      <c r="BH98" s="158">
        <f>IF(N98="sníž. přenesená",J98,0)</f>
        <v>0</v>
      </c>
      <c r="BI98" s="158">
        <f>IF(N98="nulová",J98,0)</f>
        <v>0</v>
      </c>
      <c r="BJ98" s="14" t="s">
        <v>85</v>
      </c>
      <c r="BK98" s="158">
        <f>ROUND(I98*H98,2)</f>
        <v>0</v>
      </c>
      <c r="BL98" s="14" t="s">
        <v>196</v>
      </c>
      <c r="BM98" s="157" t="s">
        <v>1612</v>
      </c>
    </row>
    <row r="99" spans="2:65" s="1" customFormat="1" ht="24" customHeight="1">
      <c r="B99" s="145"/>
      <c r="C99" s="146" t="s">
        <v>196</v>
      </c>
      <c r="D99" s="146" t="s">
        <v>191</v>
      </c>
      <c r="E99" s="147" t="s">
        <v>1303</v>
      </c>
      <c r="F99" s="148" t="s">
        <v>1304</v>
      </c>
      <c r="G99" s="149" t="s">
        <v>223</v>
      </c>
      <c r="H99" s="150">
        <v>0.36399999999999999</v>
      </c>
      <c r="I99" s="151"/>
      <c r="J99" s="152">
        <f>ROUND(I99*H99,2)</f>
        <v>0</v>
      </c>
      <c r="K99" s="148" t="s">
        <v>195</v>
      </c>
      <c r="L99" s="29"/>
      <c r="M99" s="153" t="s">
        <v>3</v>
      </c>
      <c r="N99" s="154" t="s">
        <v>44</v>
      </c>
      <c r="O99" s="49"/>
      <c r="P99" s="155">
        <f>O99*H99</f>
        <v>0</v>
      </c>
      <c r="Q99" s="155">
        <v>0</v>
      </c>
      <c r="R99" s="155">
        <f>Q99*H99</f>
        <v>0</v>
      </c>
      <c r="S99" s="155">
        <v>0</v>
      </c>
      <c r="T99" s="156">
        <f>S99*H99</f>
        <v>0</v>
      </c>
      <c r="AR99" s="157" t="s">
        <v>196</v>
      </c>
      <c r="AT99" s="157" t="s">
        <v>191</v>
      </c>
      <c r="AU99" s="157" t="s">
        <v>85</v>
      </c>
      <c r="AY99" s="14" t="s">
        <v>189</v>
      </c>
      <c r="BE99" s="158">
        <f>IF(N99="základní",J99,0)</f>
        <v>0</v>
      </c>
      <c r="BF99" s="158">
        <f>IF(N99="snížená",J99,0)</f>
        <v>0</v>
      </c>
      <c r="BG99" s="158">
        <f>IF(N99="zákl. přenesená",J99,0)</f>
        <v>0</v>
      </c>
      <c r="BH99" s="158">
        <f>IF(N99="sníž. přenesená",J99,0)</f>
        <v>0</v>
      </c>
      <c r="BI99" s="158">
        <f>IF(N99="nulová",J99,0)</f>
        <v>0</v>
      </c>
      <c r="BJ99" s="14" t="s">
        <v>85</v>
      </c>
      <c r="BK99" s="158">
        <f>ROUND(I99*H99,2)</f>
        <v>0</v>
      </c>
      <c r="BL99" s="14" t="s">
        <v>196</v>
      </c>
      <c r="BM99" s="157" t="s">
        <v>1613</v>
      </c>
    </row>
    <row r="100" spans="2:65" s="1" customFormat="1" ht="16.5" customHeight="1">
      <c r="B100" s="145"/>
      <c r="C100" s="146" t="s">
        <v>208</v>
      </c>
      <c r="D100" s="146" t="s">
        <v>191</v>
      </c>
      <c r="E100" s="147" t="s">
        <v>1306</v>
      </c>
      <c r="F100" s="148" t="s">
        <v>1307</v>
      </c>
      <c r="G100" s="149" t="s">
        <v>223</v>
      </c>
      <c r="H100" s="150">
        <v>0.36399999999999999</v>
      </c>
      <c r="I100" s="151"/>
      <c r="J100" s="152">
        <f>ROUND(I100*H100,2)</f>
        <v>0</v>
      </c>
      <c r="K100" s="148" t="s">
        <v>195</v>
      </c>
      <c r="L100" s="29"/>
      <c r="M100" s="153" t="s">
        <v>3</v>
      </c>
      <c r="N100" s="154" t="s">
        <v>44</v>
      </c>
      <c r="O100" s="49"/>
      <c r="P100" s="155">
        <f>O100*H100</f>
        <v>0</v>
      </c>
      <c r="Q100" s="155">
        <v>0</v>
      </c>
      <c r="R100" s="155">
        <f>Q100*H100</f>
        <v>0</v>
      </c>
      <c r="S100" s="155">
        <v>0</v>
      </c>
      <c r="T100" s="156">
        <f>S100*H100</f>
        <v>0</v>
      </c>
      <c r="AR100" s="157" t="s">
        <v>196</v>
      </c>
      <c r="AT100" s="157" t="s">
        <v>191</v>
      </c>
      <c r="AU100" s="157" t="s">
        <v>85</v>
      </c>
      <c r="AY100" s="14" t="s">
        <v>189</v>
      </c>
      <c r="BE100" s="158">
        <f>IF(N100="základní",J100,0)</f>
        <v>0</v>
      </c>
      <c r="BF100" s="158">
        <f>IF(N100="snížená",J100,0)</f>
        <v>0</v>
      </c>
      <c r="BG100" s="158">
        <f>IF(N100="zákl. přenesená",J100,0)</f>
        <v>0</v>
      </c>
      <c r="BH100" s="158">
        <f>IF(N100="sníž. přenesená",J100,0)</f>
        <v>0</v>
      </c>
      <c r="BI100" s="158">
        <f>IF(N100="nulová",J100,0)</f>
        <v>0</v>
      </c>
      <c r="BJ100" s="14" t="s">
        <v>85</v>
      </c>
      <c r="BK100" s="158">
        <f>ROUND(I100*H100,2)</f>
        <v>0</v>
      </c>
      <c r="BL100" s="14" t="s">
        <v>196</v>
      </c>
      <c r="BM100" s="157" t="s">
        <v>1614</v>
      </c>
    </row>
    <row r="101" spans="2:65" s="1" customFormat="1" ht="24" customHeight="1">
      <c r="B101" s="145"/>
      <c r="C101" s="146" t="s">
        <v>212</v>
      </c>
      <c r="D101" s="146" t="s">
        <v>191</v>
      </c>
      <c r="E101" s="147" t="s">
        <v>1309</v>
      </c>
      <c r="F101" s="148" t="s">
        <v>1310</v>
      </c>
      <c r="G101" s="149" t="s">
        <v>223</v>
      </c>
      <c r="H101" s="150">
        <v>1.0920000000000001</v>
      </c>
      <c r="I101" s="151"/>
      <c r="J101" s="152">
        <f>ROUND(I101*H101,2)</f>
        <v>0</v>
      </c>
      <c r="K101" s="148" t="s">
        <v>195</v>
      </c>
      <c r="L101" s="29"/>
      <c r="M101" s="153" t="s">
        <v>3</v>
      </c>
      <c r="N101" s="154" t="s">
        <v>44</v>
      </c>
      <c r="O101" s="49"/>
      <c r="P101" s="155">
        <f>O101*H101</f>
        <v>0</v>
      </c>
      <c r="Q101" s="155">
        <v>0</v>
      </c>
      <c r="R101" s="155">
        <f>Q101*H101</f>
        <v>0</v>
      </c>
      <c r="S101" s="155">
        <v>0</v>
      </c>
      <c r="T101" s="156">
        <f>S101*H101</f>
        <v>0</v>
      </c>
      <c r="AR101" s="157" t="s">
        <v>196</v>
      </c>
      <c r="AT101" s="157" t="s">
        <v>191</v>
      </c>
      <c r="AU101" s="157" t="s">
        <v>85</v>
      </c>
      <c r="AY101" s="14" t="s">
        <v>189</v>
      </c>
      <c r="BE101" s="158">
        <f>IF(N101="základní",J101,0)</f>
        <v>0</v>
      </c>
      <c r="BF101" s="158">
        <f>IF(N101="snížená",J101,0)</f>
        <v>0</v>
      </c>
      <c r="BG101" s="158">
        <f>IF(N101="zákl. přenesená",J101,0)</f>
        <v>0</v>
      </c>
      <c r="BH101" s="158">
        <f>IF(N101="sníž. přenesená",J101,0)</f>
        <v>0</v>
      </c>
      <c r="BI101" s="158">
        <f>IF(N101="nulová",J101,0)</f>
        <v>0</v>
      </c>
      <c r="BJ101" s="14" t="s">
        <v>85</v>
      </c>
      <c r="BK101" s="158">
        <f>ROUND(I101*H101,2)</f>
        <v>0</v>
      </c>
      <c r="BL101" s="14" t="s">
        <v>196</v>
      </c>
      <c r="BM101" s="157" t="s">
        <v>1615</v>
      </c>
    </row>
    <row r="102" spans="2:65" s="1" customFormat="1" ht="24" customHeight="1">
      <c r="B102" s="145"/>
      <c r="C102" s="146" t="s">
        <v>216</v>
      </c>
      <c r="D102" s="146" t="s">
        <v>191</v>
      </c>
      <c r="E102" s="147" t="s">
        <v>1313</v>
      </c>
      <c r="F102" s="148" t="s">
        <v>1314</v>
      </c>
      <c r="G102" s="149" t="s">
        <v>223</v>
      </c>
      <c r="H102" s="150">
        <v>0.36399999999999999</v>
      </c>
      <c r="I102" s="151"/>
      <c r="J102" s="152">
        <f>ROUND(I102*H102,2)</f>
        <v>0</v>
      </c>
      <c r="K102" s="148" t="s">
        <v>195</v>
      </c>
      <c r="L102" s="29"/>
      <c r="M102" s="153" t="s">
        <v>3</v>
      </c>
      <c r="N102" s="154" t="s">
        <v>44</v>
      </c>
      <c r="O102" s="49"/>
      <c r="P102" s="155">
        <f>O102*H102</f>
        <v>0</v>
      </c>
      <c r="Q102" s="155">
        <v>0</v>
      </c>
      <c r="R102" s="155">
        <f>Q102*H102</f>
        <v>0</v>
      </c>
      <c r="S102" s="155">
        <v>0</v>
      </c>
      <c r="T102" s="156">
        <f>S102*H102</f>
        <v>0</v>
      </c>
      <c r="AR102" s="157" t="s">
        <v>196</v>
      </c>
      <c r="AT102" s="157" t="s">
        <v>191</v>
      </c>
      <c r="AU102" s="157" t="s">
        <v>85</v>
      </c>
      <c r="AY102" s="14" t="s">
        <v>189</v>
      </c>
      <c r="BE102" s="158">
        <f>IF(N102="základní",J102,0)</f>
        <v>0</v>
      </c>
      <c r="BF102" s="158">
        <f>IF(N102="snížená",J102,0)</f>
        <v>0</v>
      </c>
      <c r="BG102" s="158">
        <f>IF(N102="zákl. přenesená",J102,0)</f>
        <v>0</v>
      </c>
      <c r="BH102" s="158">
        <f>IF(N102="sníž. přenesená",J102,0)</f>
        <v>0</v>
      </c>
      <c r="BI102" s="158">
        <f>IF(N102="nulová",J102,0)</f>
        <v>0</v>
      </c>
      <c r="BJ102" s="14" t="s">
        <v>85</v>
      </c>
      <c r="BK102" s="158">
        <f>ROUND(I102*H102,2)</f>
        <v>0</v>
      </c>
      <c r="BL102" s="14" t="s">
        <v>196</v>
      </c>
      <c r="BM102" s="157" t="s">
        <v>1616</v>
      </c>
    </row>
    <row r="103" spans="2:65" s="11" customFormat="1" ht="25.9" customHeight="1">
      <c r="B103" s="132"/>
      <c r="D103" s="133" t="s">
        <v>71</v>
      </c>
      <c r="E103" s="134" t="s">
        <v>674</v>
      </c>
      <c r="F103" s="134" t="s">
        <v>675</v>
      </c>
      <c r="I103" s="135"/>
      <c r="J103" s="136">
        <f>BK103</f>
        <v>0</v>
      </c>
      <c r="L103" s="132"/>
      <c r="M103" s="137"/>
      <c r="N103" s="138"/>
      <c r="O103" s="138"/>
      <c r="P103" s="139">
        <f>P104+P108+P130</f>
        <v>0</v>
      </c>
      <c r="Q103" s="138"/>
      <c r="R103" s="139">
        <f>R104+R108+R130</f>
        <v>0.35562235999999997</v>
      </c>
      <c r="S103" s="138"/>
      <c r="T103" s="140">
        <f>T104+T108+T130</f>
        <v>0</v>
      </c>
      <c r="AR103" s="133" t="s">
        <v>85</v>
      </c>
      <c r="AT103" s="141" t="s">
        <v>71</v>
      </c>
      <c r="AU103" s="141" t="s">
        <v>72</v>
      </c>
      <c r="AY103" s="133" t="s">
        <v>189</v>
      </c>
      <c r="BK103" s="142">
        <f>BK104+BK108+BK130</f>
        <v>0</v>
      </c>
    </row>
    <row r="104" spans="2:65" s="11" customFormat="1" ht="22.9" customHeight="1">
      <c r="B104" s="132"/>
      <c r="D104" s="133" t="s">
        <v>71</v>
      </c>
      <c r="E104" s="143" t="s">
        <v>811</v>
      </c>
      <c r="F104" s="143" t="s">
        <v>812</v>
      </c>
      <c r="I104" s="135"/>
      <c r="J104" s="144">
        <f>BK104</f>
        <v>0</v>
      </c>
      <c r="L104" s="132"/>
      <c r="M104" s="137"/>
      <c r="N104" s="138"/>
      <c r="O104" s="138"/>
      <c r="P104" s="139">
        <f>SUM(P105:P107)</f>
        <v>0</v>
      </c>
      <c r="Q104" s="138"/>
      <c r="R104" s="139">
        <f>SUM(R105:R107)</f>
        <v>2.9881999999999999E-2</v>
      </c>
      <c r="S104" s="138"/>
      <c r="T104" s="140">
        <f>SUM(T105:T107)</f>
        <v>0</v>
      </c>
      <c r="AR104" s="133" t="s">
        <v>85</v>
      </c>
      <c r="AT104" s="141" t="s">
        <v>71</v>
      </c>
      <c r="AU104" s="141" t="s">
        <v>79</v>
      </c>
      <c r="AY104" s="133" t="s">
        <v>189</v>
      </c>
      <c r="BK104" s="142">
        <f>SUM(BK105:BK107)</f>
        <v>0</v>
      </c>
    </row>
    <row r="105" spans="2:65" s="1" customFormat="1" ht="36" customHeight="1">
      <c r="B105" s="145"/>
      <c r="C105" s="146" t="s">
        <v>220</v>
      </c>
      <c r="D105" s="146" t="s">
        <v>191</v>
      </c>
      <c r="E105" s="147" t="s">
        <v>1617</v>
      </c>
      <c r="F105" s="148" t="s">
        <v>1618</v>
      </c>
      <c r="G105" s="149" t="s">
        <v>258</v>
      </c>
      <c r="H105" s="150">
        <v>44.6</v>
      </c>
      <c r="I105" s="151"/>
      <c r="J105" s="152">
        <f>ROUND(I105*H105,2)</f>
        <v>0</v>
      </c>
      <c r="K105" s="148" t="s">
        <v>1576</v>
      </c>
      <c r="L105" s="29"/>
      <c r="M105" s="153" t="s">
        <v>3</v>
      </c>
      <c r="N105" s="154" t="s">
        <v>44</v>
      </c>
      <c r="O105" s="49"/>
      <c r="P105" s="155">
        <f>O105*H105</f>
        <v>0</v>
      </c>
      <c r="Q105" s="155">
        <v>4.0999999999999999E-4</v>
      </c>
      <c r="R105" s="155">
        <f>Q105*H105</f>
        <v>1.8286E-2</v>
      </c>
      <c r="S105" s="155">
        <v>0</v>
      </c>
      <c r="T105" s="156">
        <f>S105*H105</f>
        <v>0</v>
      </c>
      <c r="AR105" s="157" t="s">
        <v>254</v>
      </c>
      <c r="AT105" s="157" t="s">
        <v>191</v>
      </c>
      <c r="AU105" s="157" t="s">
        <v>85</v>
      </c>
      <c r="AY105" s="14" t="s">
        <v>189</v>
      </c>
      <c r="BE105" s="158">
        <f>IF(N105="základní",J105,0)</f>
        <v>0</v>
      </c>
      <c r="BF105" s="158">
        <f>IF(N105="snížená",J105,0)</f>
        <v>0</v>
      </c>
      <c r="BG105" s="158">
        <f>IF(N105="zákl. přenesená",J105,0)</f>
        <v>0</v>
      </c>
      <c r="BH105" s="158">
        <f>IF(N105="sníž. přenesená",J105,0)</f>
        <v>0</v>
      </c>
      <c r="BI105" s="158">
        <f>IF(N105="nulová",J105,0)</f>
        <v>0</v>
      </c>
      <c r="BJ105" s="14" t="s">
        <v>85</v>
      </c>
      <c r="BK105" s="158">
        <f>ROUND(I105*H105,2)</f>
        <v>0</v>
      </c>
      <c r="BL105" s="14" t="s">
        <v>254</v>
      </c>
      <c r="BM105" s="157" t="s">
        <v>1619</v>
      </c>
    </row>
    <row r="106" spans="2:65" s="1" customFormat="1" ht="16.5" customHeight="1">
      <c r="B106" s="145"/>
      <c r="C106" s="159" t="s">
        <v>225</v>
      </c>
      <c r="D106" s="159" t="s">
        <v>255</v>
      </c>
      <c r="E106" s="160" t="s">
        <v>1620</v>
      </c>
      <c r="F106" s="161" t="s">
        <v>1621</v>
      </c>
      <c r="G106" s="162" t="s">
        <v>258</v>
      </c>
      <c r="H106" s="163">
        <v>44.6</v>
      </c>
      <c r="I106" s="164"/>
      <c r="J106" s="165">
        <f>ROUND(I106*H106,2)</f>
        <v>0</v>
      </c>
      <c r="K106" s="161" t="s">
        <v>1576</v>
      </c>
      <c r="L106" s="166"/>
      <c r="M106" s="167" t="s">
        <v>3</v>
      </c>
      <c r="N106" s="168" t="s">
        <v>44</v>
      </c>
      <c r="O106" s="49"/>
      <c r="P106" s="155">
        <f>O106*H106</f>
        <v>0</v>
      </c>
      <c r="Q106" s="155">
        <v>2.5999999999999998E-4</v>
      </c>
      <c r="R106" s="155">
        <f>Q106*H106</f>
        <v>1.1595999999999999E-2</v>
      </c>
      <c r="S106" s="155">
        <v>0</v>
      </c>
      <c r="T106" s="156">
        <f>S106*H106</f>
        <v>0</v>
      </c>
      <c r="AR106" s="157" t="s">
        <v>321</v>
      </c>
      <c r="AT106" s="157" t="s">
        <v>255</v>
      </c>
      <c r="AU106" s="157" t="s">
        <v>85</v>
      </c>
      <c r="AY106" s="14" t="s">
        <v>189</v>
      </c>
      <c r="BE106" s="158">
        <f>IF(N106="základní",J106,0)</f>
        <v>0</v>
      </c>
      <c r="BF106" s="158">
        <f>IF(N106="snížená",J106,0)</f>
        <v>0</v>
      </c>
      <c r="BG106" s="158">
        <f>IF(N106="zákl. přenesená",J106,0)</f>
        <v>0</v>
      </c>
      <c r="BH106" s="158">
        <f>IF(N106="sníž. přenesená",J106,0)</f>
        <v>0</v>
      </c>
      <c r="BI106" s="158">
        <f>IF(N106="nulová",J106,0)</f>
        <v>0</v>
      </c>
      <c r="BJ106" s="14" t="s">
        <v>85</v>
      </c>
      <c r="BK106" s="158">
        <f>ROUND(I106*H106,2)</f>
        <v>0</v>
      </c>
      <c r="BL106" s="14" t="s">
        <v>254</v>
      </c>
      <c r="BM106" s="157" t="s">
        <v>1622</v>
      </c>
    </row>
    <row r="107" spans="2:65" s="1" customFormat="1" ht="24" customHeight="1">
      <c r="B107" s="145"/>
      <c r="C107" s="146" t="s">
        <v>230</v>
      </c>
      <c r="D107" s="146" t="s">
        <v>191</v>
      </c>
      <c r="E107" s="147" t="s">
        <v>846</v>
      </c>
      <c r="F107" s="148" t="s">
        <v>847</v>
      </c>
      <c r="G107" s="149" t="s">
        <v>739</v>
      </c>
      <c r="H107" s="169"/>
      <c r="I107" s="151"/>
      <c r="J107" s="152">
        <f>ROUND(I107*H107,2)</f>
        <v>0</v>
      </c>
      <c r="K107" s="148" t="s">
        <v>1576</v>
      </c>
      <c r="L107" s="29"/>
      <c r="M107" s="153" t="s">
        <v>3</v>
      </c>
      <c r="N107" s="154" t="s">
        <v>44</v>
      </c>
      <c r="O107" s="49"/>
      <c r="P107" s="155">
        <f>O107*H107</f>
        <v>0</v>
      </c>
      <c r="Q107" s="155">
        <v>0</v>
      </c>
      <c r="R107" s="155">
        <f>Q107*H107</f>
        <v>0</v>
      </c>
      <c r="S107" s="155">
        <v>0</v>
      </c>
      <c r="T107" s="156">
        <f>S107*H107</f>
        <v>0</v>
      </c>
      <c r="AR107" s="157" t="s">
        <v>254</v>
      </c>
      <c r="AT107" s="157" t="s">
        <v>191</v>
      </c>
      <c r="AU107" s="157" t="s">
        <v>85</v>
      </c>
      <c r="AY107" s="14" t="s">
        <v>189</v>
      </c>
      <c r="BE107" s="158">
        <f>IF(N107="základní",J107,0)</f>
        <v>0</v>
      </c>
      <c r="BF107" s="158">
        <f>IF(N107="snížená",J107,0)</f>
        <v>0</v>
      </c>
      <c r="BG107" s="158">
        <f>IF(N107="zákl. přenesená",J107,0)</f>
        <v>0</v>
      </c>
      <c r="BH107" s="158">
        <f>IF(N107="sníž. přenesená",J107,0)</f>
        <v>0</v>
      </c>
      <c r="BI107" s="158">
        <f>IF(N107="nulová",J107,0)</f>
        <v>0</v>
      </c>
      <c r="BJ107" s="14" t="s">
        <v>85</v>
      </c>
      <c r="BK107" s="158">
        <f>ROUND(I107*H107,2)</f>
        <v>0</v>
      </c>
      <c r="BL107" s="14" t="s">
        <v>254</v>
      </c>
      <c r="BM107" s="157" t="s">
        <v>1623</v>
      </c>
    </row>
    <row r="108" spans="2:65" s="11" customFormat="1" ht="22.9" customHeight="1">
      <c r="B108" s="132"/>
      <c r="D108" s="133" t="s">
        <v>71</v>
      </c>
      <c r="E108" s="143" t="s">
        <v>1624</v>
      </c>
      <c r="F108" s="143" t="s">
        <v>1625</v>
      </c>
      <c r="I108" s="135"/>
      <c r="J108" s="144">
        <f>BK108</f>
        <v>0</v>
      </c>
      <c r="L108" s="132"/>
      <c r="M108" s="137"/>
      <c r="N108" s="138"/>
      <c r="O108" s="138"/>
      <c r="P108" s="139">
        <f>SUM(P109:P129)</f>
        <v>0</v>
      </c>
      <c r="Q108" s="138"/>
      <c r="R108" s="139">
        <f>SUM(R109:R129)</f>
        <v>1.3412E-2</v>
      </c>
      <c r="S108" s="138"/>
      <c r="T108" s="140">
        <f>SUM(T109:T129)</f>
        <v>0</v>
      </c>
      <c r="AR108" s="133" t="s">
        <v>85</v>
      </c>
      <c r="AT108" s="141" t="s">
        <v>71</v>
      </c>
      <c r="AU108" s="141" t="s">
        <v>79</v>
      </c>
      <c r="AY108" s="133" t="s">
        <v>189</v>
      </c>
      <c r="BK108" s="142">
        <f>SUM(BK109:BK129)</f>
        <v>0</v>
      </c>
    </row>
    <row r="109" spans="2:65" s="1" customFormat="1" ht="16.5" customHeight="1">
      <c r="B109" s="145"/>
      <c r="C109" s="146" t="s">
        <v>235</v>
      </c>
      <c r="D109" s="146" t="s">
        <v>191</v>
      </c>
      <c r="E109" s="147" t="s">
        <v>1626</v>
      </c>
      <c r="F109" s="148" t="s">
        <v>1627</v>
      </c>
      <c r="G109" s="149" t="s">
        <v>307</v>
      </c>
      <c r="H109" s="150">
        <v>4</v>
      </c>
      <c r="I109" s="151"/>
      <c r="J109" s="152">
        <f t="shared" ref="J109:J129" si="0">ROUND(I109*H109,2)</f>
        <v>0</v>
      </c>
      <c r="K109" s="148" t="s">
        <v>195</v>
      </c>
      <c r="L109" s="29"/>
      <c r="M109" s="153" t="s">
        <v>3</v>
      </c>
      <c r="N109" s="154" t="s">
        <v>44</v>
      </c>
      <c r="O109" s="49"/>
      <c r="P109" s="155">
        <f t="shared" ref="P109:P129" si="1">O109*H109</f>
        <v>0</v>
      </c>
      <c r="Q109" s="155">
        <v>0</v>
      </c>
      <c r="R109" s="155">
        <f t="shared" ref="R109:R129" si="2">Q109*H109</f>
        <v>0</v>
      </c>
      <c r="S109" s="155">
        <v>0</v>
      </c>
      <c r="T109" s="156">
        <f t="shared" ref="T109:T129" si="3">S109*H109</f>
        <v>0</v>
      </c>
      <c r="AR109" s="157" t="s">
        <v>254</v>
      </c>
      <c r="AT109" s="157" t="s">
        <v>191</v>
      </c>
      <c r="AU109" s="157" t="s">
        <v>85</v>
      </c>
      <c r="AY109" s="14" t="s">
        <v>189</v>
      </c>
      <c r="BE109" s="158">
        <f t="shared" ref="BE109:BE129" si="4">IF(N109="základní",J109,0)</f>
        <v>0</v>
      </c>
      <c r="BF109" s="158">
        <f t="shared" ref="BF109:BF129" si="5">IF(N109="snížená",J109,0)</f>
        <v>0</v>
      </c>
      <c r="BG109" s="158">
        <f t="shared" ref="BG109:BG129" si="6">IF(N109="zákl. přenesená",J109,0)</f>
        <v>0</v>
      </c>
      <c r="BH109" s="158">
        <f t="shared" ref="BH109:BH129" si="7">IF(N109="sníž. přenesená",J109,0)</f>
        <v>0</v>
      </c>
      <c r="BI109" s="158">
        <f t="shared" ref="BI109:BI129" si="8">IF(N109="nulová",J109,0)</f>
        <v>0</v>
      </c>
      <c r="BJ109" s="14" t="s">
        <v>85</v>
      </c>
      <c r="BK109" s="158">
        <f t="shared" ref="BK109:BK129" si="9">ROUND(I109*H109,2)</f>
        <v>0</v>
      </c>
      <c r="BL109" s="14" t="s">
        <v>254</v>
      </c>
      <c r="BM109" s="157" t="s">
        <v>1628</v>
      </c>
    </row>
    <row r="110" spans="2:65" s="1" customFormat="1" ht="16.5" customHeight="1">
      <c r="B110" s="145"/>
      <c r="C110" s="159" t="s">
        <v>1312</v>
      </c>
      <c r="D110" s="159" t="s">
        <v>255</v>
      </c>
      <c r="E110" s="160" t="s">
        <v>1629</v>
      </c>
      <c r="F110" s="161" t="s">
        <v>1630</v>
      </c>
      <c r="G110" s="162" t="s">
        <v>307</v>
      </c>
      <c r="H110" s="163">
        <v>4</v>
      </c>
      <c r="I110" s="164"/>
      <c r="J110" s="165">
        <f t="shared" si="0"/>
        <v>0</v>
      </c>
      <c r="K110" s="161" t="s">
        <v>195</v>
      </c>
      <c r="L110" s="166"/>
      <c r="M110" s="167" t="s">
        <v>3</v>
      </c>
      <c r="N110" s="168" t="s">
        <v>44</v>
      </c>
      <c r="O110" s="49"/>
      <c r="P110" s="155">
        <f t="shared" si="1"/>
        <v>0</v>
      </c>
      <c r="Q110" s="155">
        <v>8.9999999999999998E-4</v>
      </c>
      <c r="R110" s="155">
        <f t="shared" si="2"/>
        <v>3.5999999999999999E-3</v>
      </c>
      <c r="S110" s="155">
        <v>0</v>
      </c>
      <c r="T110" s="156">
        <f t="shared" si="3"/>
        <v>0</v>
      </c>
      <c r="AR110" s="157" t="s">
        <v>321</v>
      </c>
      <c r="AT110" s="157" t="s">
        <v>255</v>
      </c>
      <c r="AU110" s="157" t="s">
        <v>85</v>
      </c>
      <c r="AY110" s="14" t="s">
        <v>189</v>
      </c>
      <c r="BE110" s="158">
        <f t="shared" si="4"/>
        <v>0</v>
      </c>
      <c r="BF110" s="158">
        <f t="shared" si="5"/>
        <v>0</v>
      </c>
      <c r="BG110" s="158">
        <f t="shared" si="6"/>
        <v>0</v>
      </c>
      <c r="BH110" s="158">
        <f t="shared" si="7"/>
        <v>0</v>
      </c>
      <c r="BI110" s="158">
        <f t="shared" si="8"/>
        <v>0</v>
      </c>
      <c r="BJ110" s="14" t="s">
        <v>85</v>
      </c>
      <c r="BK110" s="158">
        <f t="shared" si="9"/>
        <v>0</v>
      </c>
      <c r="BL110" s="14" t="s">
        <v>254</v>
      </c>
      <c r="BM110" s="157" t="s">
        <v>1631</v>
      </c>
    </row>
    <row r="111" spans="2:65" s="1" customFormat="1" ht="16.5" customHeight="1">
      <c r="B111" s="145"/>
      <c r="C111" s="146" t="s">
        <v>243</v>
      </c>
      <c r="D111" s="146" t="s">
        <v>191</v>
      </c>
      <c r="E111" s="147" t="s">
        <v>1632</v>
      </c>
      <c r="F111" s="148" t="s">
        <v>1633</v>
      </c>
      <c r="G111" s="149" t="s">
        <v>307</v>
      </c>
      <c r="H111" s="150">
        <v>10</v>
      </c>
      <c r="I111" s="151"/>
      <c r="J111" s="152">
        <f t="shared" si="0"/>
        <v>0</v>
      </c>
      <c r="K111" s="148" t="s">
        <v>195</v>
      </c>
      <c r="L111" s="29"/>
      <c r="M111" s="153" t="s">
        <v>3</v>
      </c>
      <c r="N111" s="154" t="s">
        <v>44</v>
      </c>
      <c r="O111" s="49"/>
      <c r="P111" s="155">
        <f t="shared" si="1"/>
        <v>0</v>
      </c>
      <c r="Q111" s="155">
        <v>0</v>
      </c>
      <c r="R111" s="155">
        <f t="shared" si="2"/>
        <v>0</v>
      </c>
      <c r="S111" s="155">
        <v>0</v>
      </c>
      <c r="T111" s="156">
        <f t="shared" si="3"/>
        <v>0</v>
      </c>
      <c r="AR111" s="157" t="s">
        <v>254</v>
      </c>
      <c r="AT111" s="157" t="s">
        <v>191</v>
      </c>
      <c r="AU111" s="157" t="s">
        <v>85</v>
      </c>
      <c r="AY111" s="14" t="s">
        <v>189</v>
      </c>
      <c r="BE111" s="158">
        <f t="shared" si="4"/>
        <v>0</v>
      </c>
      <c r="BF111" s="158">
        <f t="shared" si="5"/>
        <v>0</v>
      </c>
      <c r="BG111" s="158">
        <f t="shared" si="6"/>
        <v>0</v>
      </c>
      <c r="BH111" s="158">
        <f t="shared" si="7"/>
        <v>0</v>
      </c>
      <c r="BI111" s="158">
        <f t="shared" si="8"/>
        <v>0</v>
      </c>
      <c r="BJ111" s="14" t="s">
        <v>85</v>
      </c>
      <c r="BK111" s="158">
        <f t="shared" si="9"/>
        <v>0</v>
      </c>
      <c r="BL111" s="14" t="s">
        <v>254</v>
      </c>
      <c r="BM111" s="157" t="s">
        <v>1634</v>
      </c>
    </row>
    <row r="112" spans="2:65" s="1" customFormat="1" ht="24" customHeight="1">
      <c r="B112" s="145"/>
      <c r="C112" s="159" t="s">
        <v>247</v>
      </c>
      <c r="D112" s="159" t="s">
        <v>255</v>
      </c>
      <c r="E112" s="160" t="s">
        <v>1635</v>
      </c>
      <c r="F112" s="161" t="s">
        <v>1636</v>
      </c>
      <c r="G112" s="162" t="s">
        <v>307</v>
      </c>
      <c r="H112" s="163">
        <v>10</v>
      </c>
      <c r="I112" s="164"/>
      <c r="J112" s="165">
        <f t="shared" si="0"/>
        <v>0</v>
      </c>
      <c r="K112" s="161" t="s">
        <v>628</v>
      </c>
      <c r="L112" s="166"/>
      <c r="M112" s="167" t="s">
        <v>3</v>
      </c>
      <c r="N112" s="168" t="s">
        <v>44</v>
      </c>
      <c r="O112" s="49"/>
      <c r="P112" s="155">
        <f t="shared" si="1"/>
        <v>0</v>
      </c>
      <c r="Q112" s="155">
        <v>0</v>
      </c>
      <c r="R112" s="155">
        <f t="shared" si="2"/>
        <v>0</v>
      </c>
      <c r="S112" s="155">
        <v>0</v>
      </c>
      <c r="T112" s="156">
        <f t="shared" si="3"/>
        <v>0</v>
      </c>
      <c r="AR112" s="157" t="s">
        <v>321</v>
      </c>
      <c r="AT112" s="157" t="s">
        <v>255</v>
      </c>
      <c r="AU112" s="157" t="s">
        <v>85</v>
      </c>
      <c r="AY112" s="14" t="s">
        <v>189</v>
      </c>
      <c r="BE112" s="158">
        <f t="shared" si="4"/>
        <v>0</v>
      </c>
      <c r="BF112" s="158">
        <f t="shared" si="5"/>
        <v>0</v>
      </c>
      <c r="BG112" s="158">
        <f t="shared" si="6"/>
        <v>0</v>
      </c>
      <c r="BH112" s="158">
        <f t="shared" si="7"/>
        <v>0</v>
      </c>
      <c r="BI112" s="158">
        <f t="shared" si="8"/>
        <v>0</v>
      </c>
      <c r="BJ112" s="14" t="s">
        <v>85</v>
      </c>
      <c r="BK112" s="158">
        <f t="shared" si="9"/>
        <v>0</v>
      </c>
      <c r="BL112" s="14" t="s">
        <v>254</v>
      </c>
      <c r="BM112" s="157" t="s">
        <v>1637</v>
      </c>
    </row>
    <row r="113" spans="2:65" s="1" customFormat="1" ht="16.5" customHeight="1">
      <c r="B113" s="145"/>
      <c r="C113" s="159" t="s">
        <v>9</v>
      </c>
      <c r="D113" s="159" t="s">
        <v>255</v>
      </c>
      <c r="E113" s="160" t="s">
        <v>1638</v>
      </c>
      <c r="F113" s="161" t="s">
        <v>1639</v>
      </c>
      <c r="G113" s="162" t="s">
        <v>307</v>
      </c>
      <c r="H113" s="163">
        <v>10</v>
      </c>
      <c r="I113" s="164"/>
      <c r="J113" s="165">
        <f t="shared" si="0"/>
        <v>0</v>
      </c>
      <c r="K113" s="161" t="s">
        <v>628</v>
      </c>
      <c r="L113" s="166"/>
      <c r="M113" s="167" t="s">
        <v>3</v>
      </c>
      <c r="N113" s="168" t="s">
        <v>44</v>
      </c>
      <c r="O113" s="49"/>
      <c r="P113" s="155">
        <f t="shared" si="1"/>
        <v>0</v>
      </c>
      <c r="Q113" s="155">
        <v>0</v>
      </c>
      <c r="R113" s="155">
        <f t="shared" si="2"/>
        <v>0</v>
      </c>
      <c r="S113" s="155">
        <v>0</v>
      </c>
      <c r="T113" s="156">
        <f t="shared" si="3"/>
        <v>0</v>
      </c>
      <c r="AR113" s="157" t="s">
        <v>321</v>
      </c>
      <c r="AT113" s="157" t="s">
        <v>255</v>
      </c>
      <c r="AU113" s="157" t="s">
        <v>85</v>
      </c>
      <c r="AY113" s="14" t="s">
        <v>189</v>
      </c>
      <c r="BE113" s="158">
        <f t="shared" si="4"/>
        <v>0</v>
      </c>
      <c r="BF113" s="158">
        <f t="shared" si="5"/>
        <v>0</v>
      </c>
      <c r="BG113" s="158">
        <f t="shared" si="6"/>
        <v>0</v>
      </c>
      <c r="BH113" s="158">
        <f t="shared" si="7"/>
        <v>0</v>
      </c>
      <c r="BI113" s="158">
        <f t="shared" si="8"/>
        <v>0</v>
      </c>
      <c r="BJ113" s="14" t="s">
        <v>85</v>
      </c>
      <c r="BK113" s="158">
        <f t="shared" si="9"/>
        <v>0</v>
      </c>
      <c r="BL113" s="14" t="s">
        <v>254</v>
      </c>
      <c r="BM113" s="157" t="s">
        <v>1640</v>
      </c>
    </row>
    <row r="114" spans="2:65" s="1" customFormat="1" ht="16.5" customHeight="1">
      <c r="B114" s="145"/>
      <c r="C114" s="146" t="s">
        <v>254</v>
      </c>
      <c r="D114" s="146" t="s">
        <v>191</v>
      </c>
      <c r="E114" s="147" t="s">
        <v>1641</v>
      </c>
      <c r="F114" s="148" t="s">
        <v>1642</v>
      </c>
      <c r="G114" s="149" t="s">
        <v>307</v>
      </c>
      <c r="H114" s="150">
        <v>10</v>
      </c>
      <c r="I114" s="151"/>
      <c r="J114" s="152">
        <f t="shared" si="0"/>
        <v>0</v>
      </c>
      <c r="K114" s="148" t="s">
        <v>195</v>
      </c>
      <c r="L114" s="29"/>
      <c r="M114" s="153" t="s">
        <v>3</v>
      </c>
      <c r="N114" s="154" t="s">
        <v>44</v>
      </c>
      <c r="O114" s="49"/>
      <c r="P114" s="155">
        <f t="shared" si="1"/>
        <v>0</v>
      </c>
      <c r="Q114" s="155">
        <v>0</v>
      </c>
      <c r="R114" s="155">
        <f t="shared" si="2"/>
        <v>0</v>
      </c>
      <c r="S114" s="155">
        <v>0</v>
      </c>
      <c r="T114" s="156">
        <f t="shared" si="3"/>
        <v>0</v>
      </c>
      <c r="AR114" s="157" t="s">
        <v>254</v>
      </c>
      <c r="AT114" s="157" t="s">
        <v>191</v>
      </c>
      <c r="AU114" s="157" t="s">
        <v>85</v>
      </c>
      <c r="AY114" s="14" t="s">
        <v>189</v>
      </c>
      <c r="BE114" s="158">
        <f t="shared" si="4"/>
        <v>0</v>
      </c>
      <c r="BF114" s="158">
        <f t="shared" si="5"/>
        <v>0</v>
      </c>
      <c r="BG114" s="158">
        <f t="shared" si="6"/>
        <v>0</v>
      </c>
      <c r="BH114" s="158">
        <f t="shared" si="7"/>
        <v>0</v>
      </c>
      <c r="BI114" s="158">
        <f t="shared" si="8"/>
        <v>0</v>
      </c>
      <c r="BJ114" s="14" t="s">
        <v>85</v>
      </c>
      <c r="BK114" s="158">
        <f t="shared" si="9"/>
        <v>0</v>
      </c>
      <c r="BL114" s="14" t="s">
        <v>254</v>
      </c>
      <c r="BM114" s="157" t="s">
        <v>1643</v>
      </c>
    </row>
    <row r="115" spans="2:65" s="1" customFormat="1" ht="24" customHeight="1">
      <c r="B115" s="145"/>
      <c r="C115" s="159" t="s">
        <v>1330</v>
      </c>
      <c r="D115" s="159" t="s">
        <v>255</v>
      </c>
      <c r="E115" s="160" t="s">
        <v>1644</v>
      </c>
      <c r="F115" s="161" t="s">
        <v>1645</v>
      </c>
      <c r="G115" s="162" t="s">
        <v>307</v>
      </c>
      <c r="H115" s="163">
        <v>10</v>
      </c>
      <c r="I115" s="164"/>
      <c r="J115" s="165">
        <f t="shared" si="0"/>
        <v>0</v>
      </c>
      <c r="K115" s="161" t="s">
        <v>628</v>
      </c>
      <c r="L115" s="166"/>
      <c r="M115" s="167" t="s">
        <v>3</v>
      </c>
      <c r="N115" s="168" t="s">
        <v>44</v>
      </c>
      <c r="O115" s="49"/>
      <c r="P115" s="155">
        <f t="shared" si="1"/>
        <v>0</v>
      </c>
      <c r="Q115" s="155">
        <v>0</v>
      </c>
      <c r="R115" s="155">
        <f t="shared" si="2"/>
        <v>0</v>
      </c>
      <c r="S115" s="155">
        <v>0</v>
      </c>
      <c r="T115" s="156">
        <f t="shared" si="3"/>
        <v>0</v>
      </c>
      <c r="AR115" s="157" t="s">
        <v>321</v>
      </c>
      <c r="AT115" s="157" t="s">
        <v>255</v>
      </c>
      <c r="AU115" s="157" t="s">
        <v>85</v>
      </c>
      <c r="AY115" s="14" t="s">
        <v>189</v>
      </c>
      <c r="BE115" s="158">
        <f t="shared" si="4"/>
        <v>0</v>
      </c>
      <c r="BF115" s="158">
        <f t="shared" si="5"/>
        <v>0</v>
      </c>
      <c r="BG115" s="158">
        <f t="shared" si="6"/>
        <v>0</v>
      </c>
      <c r="BH115" s="158">
        <f t="shared" si="7"/>
        <v>0</v>
      </c>
      <c r="BI115" s="158">
        <f t="shared" si="8"/>
        <v>0</v>
      </c>
      <c r="BJ115" s="14" t="s">
        <v>85</v>
      </c>
      <c r="BK115" s="158">
        <f t="shared" si="9"/>
        <v>0</v>
      </c>
      <c r="BL115" s="14" t="s">
        <v>254</v>
      </c>
      <c r="BM115" s="157" t="s">
        <v>1646</v>
      </c>
    </row>
    <row r="116" spans="2:65" s="1" customFormat="1" ht="16.5" customHeight="1">
      <c r="B116" s="145"/>
      <c r="C116" s="146" t="s">
        <v>264</v>
      </c>
      <c r="D116" s="146" t="s">
        <v>191</v>
      </c>
      <c r="E116" s="147" t="s">
        <v>1647</v>
      </c>
      <c r="F116" s="148" t="s">
        <v>1648</v>
      </c>
      <c r="G116" s="149" t="s">
        <v>258</v>
      </c>
      <c r="H116" s="150">
        <v>44.6</v>
      </c>
      <c r="I116" s="151"/>
      <c r="J116" s="152">
        <f t="shared" si="0"/>
        <v>0</v>
      </c>
      <c r="K116" s="148" t="s">
        <v>195</v>
      </c>
      <c r="L116" s="29"/>
      <c r="M116" s="153" t="s">
        <v>3</v>
      </c>
      <c r="N116" s="154" t="s">
        <v>44</v>
      </c>
      <c r="O116" s="49"/>
      <c r="P116" s="155">
        <f t="shared" si="1"/>
        <v>0</v>
      </c>
      <c r="Q116" s="155">
        <v>0</v>
      </c>
      <c r="R116" s="155">
        <f t="shared" si="2"/>
        <v>0</v>
      </c>
      <c r="S116" s="155">
        <v>0</v>
      </c>
      <c r="T116" s="156">
        <f t="shared" si="3"/>
        <v>0</v>
      </c>
      <c r="AR116" s="157" t="s">
        <v>254</v>
      </c>
      <c r="AT116" s="157" t="s">
        <v>191</v>
      </c>
      <c r="AU116" s="157" t="s">
        <v>85</v>
      </c>
      <c r="AY116" s="14" t="s">
        <v>189</v>
      </c>
      <c r="BE116" s="158">
        <f t="shared" si="4"/>
        <v>0</v>
      </c>
      <c r="BF116" s="158">
        <f t="shared" si="5"/>
        <v>0</v>
      </c>
      <c r="BG116" s="158">
        <f t="shared" si="6"/>
        <v>0</v>
      </c>
      <c r="BH116" s="158">
        <f t="shared" si="7"/>
        <v>0</v>
      </c>
      <c r="BI116" s="158">
        <f t="shared" si="8"/>
        <v>0</v>
      </c>
      <c r="BJ116" s="14" t="s">
        <v>85</v>
      </c>
      <c r="BK116" s="158">
        <f t="shared" si="9"/>
        <v>0</v>
      </c>
      <c r="BL116" s="14" t="s">
        <v>254</v>
      </c>
      <c r="BM116" s="157" t="s">
        <v>1649</v>
      </c>
    </row>
    <row r="117" spans="2:65" s="1" customFormat="1" ht="16.5" customHeight="1">
      <c r="B117" s="145"/>
      <c r="C117" s="159" t="s">
        <v>1337</v>
      </c>
      <c r="D117" s="159" t="s">
        <v>255</v>
      </c>
      <c r="E117" s="160" t="s">
        <v>1650</v>
      </c>
      <c r="F117" s="161" t="s">
        <v>1651</v>
      </c>
      <c r="G117" s="162" t="s">
        <v>258</v>
      </c>
      <c r="H117" s="163">
        <v>49.06</v>
      </c>
      <c r="I117" s="164"/>
      <c r="J117" s="165">
        <f t="shared" si="0"/>
        <v>0</v>
      </c>
      <c r="K117" s="161" t="s">
        <v>628</v>
      </c>
      <c r="L117" s="166"/>
      <c r="M117" s="167" t="s">
        <v>3</v>
      </c>
      <c r="N117" s="168" t="s">
        <v>44</v>
      </c>
      <c r="O117" s="49"/>
      <c r="P117" s="155">
        <f t="shared" si="1"/>
        <v>0</v>
      </c>
      <c r="Q117" s="155">
        <v>0</v>
      </c>
      <c r="R117" s="155">
        <f t="shared" si="2"/>
        <v>0</v>
      </c>
      <c r="S117" s="155">
        <v>0</v>
      </c>
      <c r="T117" s="156">
        <f t="shared" si="3"/>
        <v>0</v>
      </c>
      <c r="AR117" s="157" t="s">
        <v>321</v>
      </c>
      <c r="AT117" s="157" t="s">
        <v>255</v>
      </c>
      <c r="AU117" s="157" t="s">
        <v>85</v>
      </c>
      <c r="AY117" s="14" t="s">
        <v>189</v>
      </c>
      <c r="BE117" s="158">
        <f t="shared" si="4"/>
        <v>0</v>
      </c>
      <c r="BF117" s="158">
        <f t="shared" si="5"/>
        <v>0</v>
      </c>
      <c r="BG117" s="158">
        <f t="shared" si="6"/>
        <v>0</v>
      </c>
      <c r="BH117" s="158">
        <f t="shared" si="7"/>
        <v>0</v>
      </c>
      <c r="BI117" s="158">
        <f t="shared" si="8"/>
        <v>0</v>
      </c>
      <c r="BJ117" s="14" t="s">
        <v>85</v>
      </c>
      <c r="BK117" s="158">
        <f t="shared" si="9"/>
        <v>0</v>
      </c>
      <c r="BL117" s="14" t="s">
        <v>254</v>
      </c>
      <c r="BM117" s="157" t="s">
        <v>1652</v>
      </c>
    </row>
    <row r="118" spans="2:65" s="1" customFormat="1" ht="16.5" customHeight="1">
      <c r="B118" s="145"/>
      <c r="C118" s="146" t="s">
        <v>272</v>
      </c>
      <c r="D118" s="146" t="s">
        <v>191</v>
      </c>
      <c r="E118" s="147" t="s">
        <v>1653</v>
      </c>
      <c r="F118" s="148" t="s">
        <v>1654</v>
      </c>
      <c r="G118" s="149" t="s">
        <v>307</v>
      </c>
      <c r="H118" s="150">
        <v>6</v>
      </c>
      <c r="I118" s="151"/>
      <c r="J118" s="152">
        <f t="shared" si="0"/>
        <v>0</v>
      </c>
      <c r="K118" s="148" t="s">
        <v>195</v>
      </c>
      <c r="L118" s="29"/>
      <c r="M118" s="153" t="s">
        <v>3</v>
      </c>
      <c r="N118" s="154" t="s">
        <v>44</v>
      </c>
      <c r="O118" s="49"/>
      <c r="P118" s="155">
        <f t="shared" si="1"/>
        <v>0</v>
      </c>
      <c r="Q118" s="155">
        <v>0</v>
      </c>
      <c r="R118" s="155">
        <f t="shared" si="2"/>
        <v>0</v>
      </c>
      <c r="S118" s="155">
        <v>0</v>
      </c>
      <c r="T118" s="156">
        <f t="shared" si="3"/>
        <v>0</v>
      </c>
      <c r="AR118" s="157" t="s">
        <v>254</v>
      </c>
      <c r="AT118" s="157" t="s">
        <v>191</v>
      </c>
      <c r="AU118" s="157" t="s">
        <v>85</v>
      </c>
      <c r="AY118" s="14" t="s">
        <v>189</v>
      </c>
      <c r="BE118" s="158">
        <f t="shared" si="4"/>
        <v>0</v>
      </c>
      <c r="BF118" s="158">
        <f t="shared" si="5"/>
        <v>0</v>
      </c>
      <c r="BG118" s="158">
        <f t="shared" si="6"/>
        <v>0</v>
      </c>
      <c r="BH118" s="158">
        <f t="shared" si="7"/>
        <v>0</v>
      </c>
      <c r="BI118" s="158">
        <f t="shared" si="8"/>
        <v>0</v>
      </c>
      <c r="BJ118" s="14" t="s">
        <v>85</v>
      </c>
      <c r="BK118" s="158">
        <f t="shared" si="9"/>
        <v>0</v>
      </c>
      <c r="BL118" s="14" t="s">
        <v>254</v>
      </c>
      <c r="BM118" s="157" t="s">
        <v>1655</v>
      </c>
    </row>
    <row r="119" spans="2:65" s="1" customFormat="1" ht="16.5" customHeight="1">
      <c r="B119" s="145"/>
      <c r="C119" s="159" t="s">
        <v>8</v>
      </c>
      <c r="D119" s="159" t="s">
        <v>255</v>
      </c>
      <c r="E119" s="160" t="s">
        <v>1656</v>
      </c>
      <c r="F119" s="161" t="s">
        <v>1657</v>
      </c>
      <c r="G119" s="162" t="s">
        <v>258</v>
      </c>
      <c r="H119" s="163">
        <v>6</v>
      </c>
      <c r="I119" s="164"/>
      <c r="J119" s="165">
        <f t="shared" si="0"/>
        <v>0</v>
      </c>
      <c r="K119" s="161" t="s">
        <v>628</v>
      </c>
      <c r="L119" s="166"/>
      <c r="M119" s="167" t="s">
        <v>3</v>
      </c>
      <c r="N119" s="168" t="s">
        <v>44</v>
      </c>
      <c r="O119" s="49"/>
      <c r="P119" s="155">
        <f t="shared" si="1"/>
        <v>0</v>
      </c>
      <c r="Q119" s="155">
        <v>0</v>
      </c>
      <c r="R119" s="155">
        <f t="shared" si="2"/>
        <v>0</v>
      </c>
      <c r="S119" s="155">
        <v>0</v>
      </c>
      <c r="T119" s="156">
        <f t="shared" si="3"/>
        <v>0</v>
      </c>
      <c r="AR119" s="157" t="s">
        <v>321</v>
      </c>
      <c r="AT119" s="157" t="s">
        <v>255</v>
      </c>
      <c r="AU119" s="157" t="s">
        <v>85</v>
      </c>
      <c r="AY119" s="14" t="s">
        <v>189</v>
      </c>
      <c r="BE119" s="158">
        <f t="shared" si="4"/>
        <v>0</v>
      </c>
      <c r="BF119" s="158">
        <f t="shared" si="5"/>
        <v>0</v>
      </c>
      <c r="BG119" s="158">
        <f t="shared" si="6"/>
        <v>0</v>
      </c>
      <c r="BH119" s="158">
        <f t="shared" si="7"/>
        <v>0</v>
      </c>
      <c r="BI119" s="158">
        <f t="shared" si="8"/>
        <v>0</v>
      </c>
      <c r="BJ119" s="14" t="s">
        <v>85</v>
      </c>
      <c r="BK119" s="158">
        <f t="shared" si="9"/>
        <v>0</v>
      </c>
      <c r="BL119" s="14" t="s">
        <v>254</v>
      </c>
      <c r="BM119" s="157" t="s">
        <v>1658</v>
      </c>
    </row>
    <row r="120" spans="2:65" s="1" customFormat="1" ht="24" customHeight="1">
      <c r="B120" s="145"/>
      <c r="C120" s="146" t="s">
        <v>280</v>
      </c>
      <c r="D120" s="146" t="s">
        <v>191</v>
      </c>
      <c r="E120" s="147" t="s">
        <v>1659</v>
      </c>
      <c r="F120" s="148" t="s">
        <v>1660</v>
      </c>
      <c r="G120" s="149" t="s">
        <v>307</v>
      </c>
      <c r="H120" s="150">
        <v>4</v>
      </c>
      <c r="I120" s="151"/>
      <c r="J120" s="152">
        <f t="shared" si="0"/>
        <v>0</v>
      </c>
      <c r="K120" s="148" t="s">
        <v>195</v>
      </c>
      <c r="L120" s="29"/>
      <c r="M120" s="153" t="s">
        <v>3</v>
      </c>
      <c r="N120" s="154" t="s">
        <v>44</v>
      </c>
      <c r="O120" s="49"/>
      <c r="P120" s="155">
        <f t="shared" si="1"/>
        <v>0</v>
      </c>
      <c r="Q120" s="155">
        <v>0</v>
      </c>
      <c r="R120" s="155">
        <f t="shared" si="2"/>
        <v>0</v>
      </c>
      <c r="S120" s="155">
        <v>0</v>
      </c>
      <c r="T120" s="156">
        <f t="shared" si="3"/>
        <v>0</v>
      </c>
      <c r="AR120" s="157" t="s">
        <v>254</v>
      </c>
      <c r="AT120" s="157" t="s">
        <v>191</v>
      </c>
      <c r="AU120" s="157" t="s">
        <v>85</v>
      </c>
      <c r="AY120" s="14" t="s">
        <v>189</v>
      </c>
      <c r="BE120" s="158">
        <f t="shared" si="4"/>
        <v>0</v>
      </c>
      <c r="BF120" s="158">
        <f t="shared" si="5"/>
        <v>0</v>
      </c>
      <c r="BG120" s="158">
        <f t="shared" si="6"/>
        <v>0</v>
      </c>
      <c r="BH120" s="158">
        <f t="shared" si="7"/>
        <v>0</v>
      </c>
      <c r="BI120" s="158">
        <f t="shared" si="8"/>
        <v>0</v>
      </c>
      <c r="BJ120" s="14" t="s">
        <v>85</v>
      </c>
      <c r="BK120" s="158">
        <f t="shared" si="9"/>
        <v>0</v>
      </c>
      <c r="BL120" s="14" t="s">
        <v>254</v>
      </c>
      <c r="BM120" s="157" t="s">
        <v>1661</v>
      </c>
    </row>
    <row r="121" spans="2:65" s="1" customFormat="1" ht="16.5" customHeight="1">
      <c r="B121" s="145"/>
      <c r="C121" s="159" t="s">
        <v>284</v>
      </c>
      <c r="D121" s="159" t="s">
        <v>255</v>
      </c>
      <c r="E121" s="160" t="s">
        <v>1662</v>
      </c>
      <c r="F121" s="161" t="s">
        <v>1663</v>
      </c>
      <c r="G121" s="162" t="s">
        <v>681</v>
      </c>
      <c r="H121" s="163">
        <v>4</v>
      </c>
      <c r="I121" s="164"/>
      <c r="J121" s="165">
        <f t="shared" si="0"/>
        <v>0</v>
      </c>
      <c r="K121" s="161" t="s">
        <v>628</v>
      </c>
      <c r="L121" s="166"/>
      <c r="M121" s="167" t="s">
        <v>3</v>
      </c>
      <c r="N121" s="168" t="s">
        <v>44</v>
      </c>
      <c r="O121" s="49"/>
      <c r="P121" s="155">
        <f t="shared" si="1"/>
        <v>0</v>
      </c>
      <c r="Q121" s="155">
        <v>0</v>
      </c>
      <c r="R121" s="155">
        <f t="shared" si="2"/>
        <v>0</v>
      </c>
      <c r="S121" s="155">
        <v>0</v>
      </c>
      <c r="T121" s="156">
        <f t="shared" si="3"/>
        <v>0</v>
      </c>
      <c r="AR121" s="157" t="s">
        <v>321</v>
      </c>
      <c r="AT121" s="157" t="s">
        <v>255</v>
      </c>
      <c r="AU121" s="157" t="s">
        <v>85</v>
      </c>
      <c r="AY121" s="14" t="s">
        <v>189</v>
      </c>
      <c r="BE121" s="158">
        <f t="shared" si="4"/>
        <v>0</v>
      </c>
      <c r="BF121" s="158">
        <f t="shared" si="5"/>
        <v>0</v>
      </c>
      <c r="BG121" s="158">
        <f t="shared" si="6"/>
        <v>0</v>
      </c>
      <c r="BH121" s="158">
        <f t="shared" si="7"/>
        <v>0</v>
      </c>
      <c r="BI121" s="158">
        <f t="shared" si="8"/>
        <v>0</v>
      </c>
      <c r="BJ121" s="14" t="s">
        <v>85</v>
      </c>
      <c r="BK121" s="158">
        <f t="shared" si="9"/>
        <v>0</v>
      </c>
      <c r="BL121" s="14" t="s">
        <v>254</v>
      </c>
      <c r="BM121" s="157" t="s">
        <v>1664</v>
      </c>
    </row>
    <row r="122" spans="2:65" s="1" customFormat="1" ht="16.5" customHeight="1">
      <c r="B122" s="145"/>
      <c r="C122" s="146" t="s">
        <v>288</v>
      </c>
      <c r="D122" s="146" t="s">
        <v>191</v>
      </c>
      <c r="E122" s="147" t="s">
        <v>1665</v>
      </c>
      <c r="F122" s="148" t="s">
        <v>1666</v>
      </c>
      <c r="G122" s="149" t="s">
        <v>307</v>
      </c>
      <c r="H122" s="150">
        <v>54</v>
      </c>
      <c r="I122" s="151"/>
      <c r="J122" s="152">
        <f t="shared" si="0"/>
        <v>0</v>
      </c>
      <c r="K122" s="148" t="s">
        <v>195</v>
      </c>
      <c r="L122" s="29"/>
      <c r="M122" s="153" t="s">
        <v>3</v>
      </c>
      <c r="N122" s="154" t="s">
        <v>44</v>
      </c>
      <c r="O122" s="49"/>
      <c r="P122" s="155">
        <f t="shared" si="1"/>
        <v>0</v>
      </c>
      <c r="Q122" s="155">
        <v>0</v>
      </c>
      <c r="R122" s="155">
        <f t="shared" si="2"/>
        <v>0</v>
      </c>
      <c r="S122" s="155">
        <v>0</v>
      </c>
      <c r="T122" s="156">
        <f t="shared" si="3"/>
        <v>0</v>
      </c>
      <c r="AR122" s="157" t="s">
        <v>254</v>
      </c>
      <c r="AT122" s="157" t="s">
        <v>191</v>
      </c>
      <c r="AU122" s="157" t="s">
        <v>85</v>
      </c>
      <c r="AY122" s="14" t="s">
        <v>189</v>
      </c>
      <c r="BE122" s="158">
        <f t="shared" si="4"/>
        <v>0</v>
      </c>
      <c r="BF122" s="158">
        <f t="shared" si="5"/>
        <v>0</v>
      </c>
      <c r="BG122" s="158">
        <f t="shared" si="6"/>
        <v>0</v>
      </c>
      <c r="BH122" s="158">
        <f t="shared" si="7"/>
        <v>0</v>
      </c>
      <c r="BI122" s="158">
        <f t="shared" si="8"/>
        <v>0</v>
      </c>
      <c r="BJ122" s="14" t="s">
        <v>85</v>
      </c>
      <c r="BK122" s="158">
        <f t="shared" si="9"/>
        <v>0</v>
      </c>
      <c r="BL122" s="14" t="s">
        <v>254</v>
      </c>
      <c r="BM122" s="157" t="s">
        <v>1667</v>
      </c>
    </row>
    <row r="123" spans="2:65" s="1" customFormat="1" ht="16.5" customHeight="1">
      <c r="B123" s="145"/>
      <c r="C123" s="159" t="s">
        <v>292</v>
      </c>
      <c r="D123" s="159" t="s">
        <v>255</v>
      </c>
      <c r="E123" s="160" t="s">
        <v>1668</v>
      </c>
      <c r="F123" s="161" t="s">
        <v>1669</v>
      </c>
      <c r="G123" s="162" t="s">
        <v>681</v>
      </c>
      <c r="H123" s="163">
        <v>34</v>
      </c>
      <c r="I123" s="164"/>
      <c r="J123" s="165">
        <f t="shared" si="0"/>
        <v>0</v>
      </c>
      <c r="K123" s="161" t="s">
        <v>628</v>
      </c>
      <c r="L123" s="166"/>
      <c r="M123" s="167" t="s">
        <v>3</v>
      </c>
      <c r="N123" s="168" t="s">
        <v>44</v>
      </c>
      <c r="O123" s="49"/>
      <c r="P123" s="155">
        <f t="shared" si="1"/>
        <v>0</v>
      </c>
      <c r="Q123" s="155">
        <v>0</v>
      </c>
      <c r="R123" s="155">
        <f t="shared" si="2"/>
        <v>0</v>
      </c>
      <c r="S123" s="155">
        <v>0</v>
      </c>
      <c r="T123" s="156">
        <f t="shared" si="3"/>
        <v>0</v>
      </c>
      <c r="AR123" s="157" t="s">
        <v>321</v>
      </c>
      <c r="AT123" s="157" t="s">
        <v>255</v>
      </c>
      <c r="AU123" s="157" t="s">
        <v>85</v>
      </c>
      <c r="AY123" s="14" t="s">
        <v>189</v>
      </c>
      <c r="BE123" s="158">
        <f t="shared" si="4"/>
        <v>0</v>
      </c>
      <c r="BF123" s="158">
        <f t="shared" si="5"/>
        <v>0</v>
      </c>
      <c r="BG123" s="158">
        <f t="shared" si="6"/>
        <v>0</v>
      </c>
      <c r="BH123" s="158">
        <f t="shared" si="7"/>
        <v>0</v>
      </c>
      <c r="BI123" s="158">
        <f t="shared" si="8"/>
        <v>0</v>
      </c>
      <c r="BJ123" s="14" t="s">
        <v>85</v>
      </c>
      <c r="BK123" s="158">
        <f t="shared" si="9"/>
        <v>0</v>
      </c>
      <c r="BL123" s="14" t="s">
        <v>254</v>
      </c>
      <c r="BM123" s="157" t="s">
        <v>1670</v>
      </c>
    </row>
    <row r="124" spans="2:65" s="1" customFormat="1" ht="16.5" customHeight="1">
      <c r="B124" s="145"/>
      <c r="C124" s="146" t="s">
        <v>296</v>
      </c>
      <c r="D124" s="146" t="s">
        <v>191</v>
      </c>
      <c r="E124" s="147" t="s">
        <v>1671</v>
      </c>
      <c r="F124" s="148" t="s">
        <v>1672</v>
      </c>
      <c r="G124" s="149" t="s">
        <v>307</v>
      </c>
      <c r="H124" s="150">
        <v>10</v>
      </c>
      <c r="I124" s="151"/>
      <c r="J124" s="152">
        <f t="shared" si="0"/>
        <v>0</v>
      </c>
      <c r="K124" s="148" t="s">
        <v>195</v>
      </c>
      <c r="L124" s="29"/>
      <c r="M124" s="153" t="s">
        <v>3</v>
      </c>
      <c r="N124" s="154" t="s">
        <v>44</v>
      </c>
      <c r="O124" s="49"/>
      <c r="P124" s="155">
        <f t="shared" si="1"/>
        <v>0</v>
      </c>
      <c r="Q124" s="155">
        <v>0</v>
      </c>
      <c r="R124" s="155">
        <f t="shared" si="2"/>
        <v>0</v>
      </c>
      <c r="S124" s="155">
        <v>0</v>
      </c>
      <c r="T124" s="156">
        <f t="shared" si="3"/>
        <v>0</v>
      </c>
      <c r="AR124" s="157" t="s">
        <v>254</v>
      </c>
      <c r="AT124" s="157" t="s">
        <v>191</v>
      </c>
      <c r="AU124" s="157" t="s">
        <v>85</v>
      </c>
      <c r="AY124" s="14" t="s">
        <v>189</v>
      </c>
      <c r="BE124" s="158">
        <f t="shared" si="4"/>
        <v>0</v>
      </c>
      <c r="BF124" s="158">
        <f t="shared" si="5"/>
        <v>0</v>
      </c>
      <c r="BG124" s="158">
        <f t="shared" si="6"/>
        <v>0</v>
      </c>
      <c r="BH124" s="158">
        <f t="shared" si="7"/>
        <v>0</v>
      </c>
      <c r="BI124" s="158">
        <f t="shared" si="8"/>
        <v>0</v>
      </c>
      <c r="BJ124" s="14" t="s">
        <v>85</v>
      </c>
      <c r="BK124" s="158">
        <f t="shared" si="9"/>
        <v>0</v>
      </c>
      <c r="BL124" s="14" t="s">
        <v>254</v>
      </c>
      <c r="BM124" s="157" t="s">
        <v>1673</v>
      </c>
    </row>
    <row r="125" spans="2:65" s="1" customFormat="1" ht="16.5" customHeight="1">
      <c r="B125" s="145"/>
      <c r="C125" s="159" t="s">
        <v>300</v>
      </c>
      <c r="D125" s="159" t="s">
        <v>255</v>
      </c>
      <c r="E125" s="160" t="s">
        <v>1674</v>
      </c>
      <c r="F125" s="161" t="s">
        <v>1675</v>
      </c>
      <c r="G125" s="162" t="s">
        <v>681</v>
      </c>
      <c r="H125" s="163">
        <v>10</v>
      </c>
      <c r="I125" s="164"/>
      <c r="J125" s="165">
        <f t="shared" si="0"/>
        <v>0</v>
      </c>
      <c r="K125" s="161" t="s">
        <v>628</v>
      </c>
      <c r="L125" s="166"/>
      <c r="M125" s="167" t="s">
        <v>3</v>
      </c>
      <c r="N125" s="168" t="s">
        <v>44</v>
      </c>
      <c r="O125" s="49"/>
      <c r="P125" s="155">
        <f t="shared" si="1"/>
        <v>0</v>
      </c>
      <c r="Q125" s="155">
        <v>0</v>
      </c>
      <c r="R125" s="155">
        <f t="shared" si="2"/>
        <v>0</v>
      </c>
      <c r="S125" s="155">
        <v>0</v>
      </c>
      <c r="T125" s="156">
        <f t="shared" si="3"/>
        <v>0</v>
      </c>
      <c r="AR125" s="157" t="s">
        <v>321</v>
      </c>
      <c r="AT125" s="157" t="s">
        <v>255</v>
      </c>
      <c r="AU125" s="157" t="s">
        <v>85</v>
      </c>
      <c r="AY125" s="14" t="s">
        <v>189</v>
      </c>
      <c r="BE125" s="158">
        <f t="shared" si="4"/>
        <v>0</v>
      </c>
      <c r="BF125" s="158">
        <f t="shared" si="5"/>
        <v>0</v>
      </c>
      <c r="BG125" s="158">
        <f t="shared" si="6"/>
        <v>0</v>
      </c>
      <c r="BH125" s="158">
        <f t="shared" si="7"/>
        <v>0</v>
      </c>
      <c r="BI125" s="158">
        <f t="shared" si="8"/>
        <v>0</v>
      </c>
      <c r="BJ125" s="14" t="s">
        <v>85</v>
      </c>
      <c r="BK125" s="158">
        <f t="shared" si="9"/>
        <v>0</v>
      </c>
      <c r="BL125" s="14" t="s">
        <v>254</v>
      </c>
      <c r="BM125" s="157" t="s">
        <v>1676</v>
      </c>
    </row>
    <row r="126" spans="2:65" s="1" customFormat="1" ht="16.5" customHeight="1">
      <c r="B126" s="145"/>
      <c r="C126" s="146" t="s">
        <v>304</v>
      </c>
      <c r="D126" s="146" t="s">
        <v>191</v>
      </c>
      <c r="E126" s="147" t="s">
        <v>1677</v>
      </c>
      <c r="F126" s="148" t="s">
        <v>1678</v>
      </c>
      <c r="G126" s="149" t="s">
        <v>307</v>
      </c>
      <c r="H126" s="150">
        <v>10</v>
      </c>
      <c r="I126" s="151"/>
      <c r="J126" s="152">
        <f t="shared" si="0"/>
        <v>0</v>
      </c>
      <c r="K126" s="148" t="s">
        <v>877</v>
      </c>
      <c r="L126" s="29"/>
      <c r="M126" s="153" t="s">
        <v>3</v>
      </c>
      <c r="N126" s="154" t="s">
        <v>44</v>
      </c>
      <c r="O126" s="49"/>
      <c r="P126" s="155">
        <f t="shared" si="1"/>
        <v>0</v>
      </c>
      <c r="Q126" s="155">
        <v>0</v>
      </c>
      <c r="R126" s="155">
        <f t="shared" si="2"/>
        <v>0</v>
      </c>
      <c r="S126" s="155">
        <v>0</v>
      </c>
      <c r="T126" s="156">
        <f t="shared" si="3"/>
        <v>0</v>
      </c>
      <c r="AR126" s="157" t="s">
        <v>254</v>
      </c>
      <c r="AT126" s="157" t="s">
        <v>191</v>
      </c>
      <c r="AU126" s="157" t="s">
        <v>85</v>
      </c>
      <c r="AY126" s="14" t="s">
        <v>189</v>
      </c>
      <c r="BE126" s="158">
        <f t="shared" si="4"/>
        <v>0</v>
      </c>
      <c r="BF126" s="158">
        <f t="shared" si="5"/>
        <v>0</v>
      </c>
      <c r="BG126" s="158">
        <f t="shared" si="6"/>
        <v>0</v>
      </c>
      <c r="BH126" s="158">
        <f t="shared" si="7"/>
        <v>0</v>
      </c>
      <c r="BI126" s="158">
        <f t="shared" si="8"/>
        <v>0</v>
      </c>
      <c r="BJ126" s="14" t="s">
        <v>85</v>
      </c>
      <c r="BK126" s="158">
        <f t="shared" si="9"/>
        <v>0</v>
      </c>
      <c r="BL126" s="14" t="s">
        <v>254</v>
      </c>
      <c r="BM126" s="157" t="s">
        <v>1679</v>
      </c>
    </row>
    <row r="127" spans="2:65" s="1" customFormat="1" ht="16.5" customHeight="1">
      <c r="B127" s="145"/>
      <c r="C127" s="159" t="s">
        <v>309</v>
      </c>
      <c r="D127" s="159" t="s">
        <v>255</v>
      </c>
      <c r="E127" s="160" t="s">
        <v>1680</v>
      </c>
      <c r="F127" s="161" t="s">
        <v>1681</v>
      </c>
      <c r="G127" s="162" t="s">
        <v>681</v>
      </c>
      <c r="H127" s="163">
        <v>10</v>
      </c>
      <c r="I127" s="164"/>
      <c r="J127" s="165">
        <f t="shared" si="0"/>
        <v>0</v>
      </c>
      <c r="K127" s="161" t="s">
        <v>628</v>
      </c>
      <c r="L127" s="166"/>
      <c r="M127" s="167" t="s">
        <v>3</v>
      </c>
      <c r="N127" s="168" t="s">
        <v>44</v>
      </c>
      <c r="O127" s="49"/>
      <c r="P127" s="155">
        <f t="shared" si="1"/>
        <v>0</v>
      </c>
      <c r="Q127" s="155">
        <v>0</v>
      </c>
      <c r="R127" s="155">
        <f t="shared" si="2"/>
        <v>0</v>
      </c>
      <c r="S127" s="155">
        <v>0</v>
      </c>
      <c r="T127" s="156">
        <f t="shared" si="3"/>
        <v>0</v>
      </c>
      <c r="AR127" s="157" t="s">
        <v>321</v>
      </c>
      <c r="AT127" s="157" t="s">
        <v>255</v>
      </c>
      <c r="AU127" s="157" t="s">
        <v>85</v>
      </c>
      <c r="AY127" s="14" t="s">
        <v>189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4" t="s">
        <v>85</v>
      </c>
      <c r="BK127" s="158">
        <f t="shared" si="9"/>
        <v>0</v>
      </c>
      <c r="BL127" s="14" t="s">
        <v>254</v>
      </c>
      <c r="BM127" s="157" t="s">
        <v>1682</v>
      </c>
    </row>
    <row r="128" spans="2:65" s="1" customFormat="1" ht="16.5" customHeight="1">
      <c r="B128" s="145"/>
      <c r="C128" s="146" t="s">
        <v>313</v>
      </c>
      <c r="D128" s="146" t="s">
        <v>191</v>
      </c>
      <c r="E128" s="147" t="s">
        <v>1683</v>
      </c>
      <c r="F128" s="148" t="s">
        <v>1684</v>
      </c>
      <c r="G128" s="149" t="s">
        <v>258</v>
      </c>
      <c r="H128" s="150">
        <v>44.6</v>
      </c>
      <c r="I128" s="151"/>
      <c r="J128" s="152">
        <f t="shared" si="0"/>
        <v>0</v>
      </c>
      <c r="K128" s="148" t="s">
        <v>195</v>
      </c>
      <c r="L128" s="29"/>
      <c r="M128" s="153" t="s">
        <v>3</v>
      </c>
      <c r="N128" s="154" t="s">
        <v>44</v>
      </c>
      <c r="O128" s="49"/>
      <c r="P128" s="155">
        <f t="shared" si="1"/>
        <v>0</v>
      </c>
      <c r="Q128" s="155">
        <v>2.2000000000000001E-4</v>
      </c>
      <c r="R128" s="155">
        <f t="shared" si="2"/>
        <v>9.8120000000000013E-3</v>
      </c>
      <c r="S128" s="155">
        <v>0</v>
      </c>
      <c r="T128" s="156">
        <f t="shared" si="3"/>
        <v>0</v>
      </c>
      <c r="AR128" s="157" t="s">
        <v>254</v>
      </c>
      <c r="AT128" s="157" t="s">
        <v>191</v>
      </c>
      <c r="AU128" s="157" t="s">
        <v>85</v>
      </c>
      <c r="AY128" s="14" t="s">
        <v>189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4" t="s">
        <v>85</v>
      </c>
      <c r="BK128" s="158">
        <f t="shared" si="9"/>
        <v>0</v>
      </c>
      <c r="BL128" s="14" t="s">
        <v>254</v>
      </c>
      <c r="BM128" s="157" t="s">
        <v>1685</v>
      </c>
    </row>
    <row r="129" spans="2:65" s="1" customFormat="1" ht="24" customHeight="1">
      <c r="B129" s="145"/>
      <c r="C129" s="146" t="s">
        <v>317</v>
      </c>
      <c r="D129" s="146" t="s">
        <v>191</v>
      </c>
      <c r="E129" s="147" t="s">
        <v>1686</v>
      </c>
      <c r="F129" s="148" t="s">
        <v>1687</v>
      </c>
      <c r="G129" s="149" t="s">
        <v>739</v>
      </c>
      <c r="H129" s="169"/>
      <c r="I129" s="151"/>
      <c r="J129" s="152">
        <f t="shared" si="0"/>
        <v>0</v>
      </c>
      <c r="K129" s="148" t="s">
        <v>195</v>
      </c>
      <c r="L129" s="29"/>
      <c r="M129" s="153" t="s">
        <v>3</v>
      </c>
      <c r="N129" s="154" t="s">
        <v>44</v>
      </c>
      <c r="O129" s="49"/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AR129" s="157" t="s">
        <v>254</v>
      </c>
      <c r="AT129" s="157" t="s">
        <v>191</v>
      </c>
      <c r="AU129" s="157" t="s">
        <v>85</v>
      </c>
      <c r="AY129" s="14" t="s">
        <v>189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4" t="s">
        <v>85</v>
      </c>
      <c r="BK129" s="158">
        <f t="shared" si="9"/>
        <v>0</v>
      </c>
      <c r="BL129" s="14" t="s">
        <v>254</v>
      </c>
      <c r="BM129" s="157" t="s">
        <v>1688</v>
      </c>
    </row>
    <row r="130" spans="2:65" s="11" customFormat="1" ht="22.9" customHeight="1">
      <c r="B130" s="132"/>
      <c r="D130" s="133" t="s">
        <v>71</v>
      </c>
      <c r="E130" s="143" t="s">
        <v>910</v>
      </c>
      <c r="F130" s="143" t="s">
        <v>911</v>
      </c>
      <c r="I130" s="135"/>
      <c r="J130" s="144">
        <f>BK130</f>
        <v>0</v>
      </c>
      <c r="L130" s="132"/>
      <c r="M130" s="137"/>
      <c r="N130" s="138"/>
      <c r="O130" s="138"/>
      <c r="P130" s="139">
        <f>SUM(P131:P132)</f>
        <v>0</v>
      </c>
      <c r="Q130" s="138"/>
      <c r="R130" s="139">
        <f>SUM(R131:R132)</f>
        <v>0.31232835999999997</v>
      </c>
      <c r="S130" s="138"/>
      <c r="T130" s="140">
        <f>SUM(T131:T132)</f>
        <v>0</v>
      </c>
      <c r="AR130" s="133" t="s">
        <v>85</v>
      </c>
      <c r="AT130" s="141" t="s">
        <v>71</v>
      </c>
      <c r="AU130" s="141" t="s">
        <v>79</v>
      </c>
      <c r="AY130" s="133" t="s">
        <v>189</v>
      </c>
      <c r="BK130" s="142">
        <f>SUM(BK131:BK132)</f>
        <v>0</v>
      </c>
    </row>
    <row r="131" spans="2:65" s="1" customFormat="1" ht="24" customHeight="1">
      <c r="B131" s="145"/>
      <c r="C131" s="146" t="s">
        <v>321</v>
      </c>
      <c r="D131" s="146" t="s">
        <v>191</v>
      </c>
      <c r="E131" s="147" t="s">
        <v>1689</v>
      </c>
      <c r="F131" s="148" t="s">
        <v>1690</v>
      </c>
      <c r="G131" s="149" t="s">
        <v>258</v>
      </c>
      <c r="H131" s="150">
        <v>38.799999999999997</v>
      </c>
      <c r="I131" s="151"/>
      <c r="J131" s="152">
        <f>ROUND(I131*H131,2)</f>
        <v>0</v>
      </c>
      <c r="K131" s="148" t="s">
        <v>195</v>
      </c>
      <c r="L131" s="29"/>
      <c r="M131" s="153" t="s">
        <v>3</v>
      </c>
      <c r="N131" s="154" t="s">
        <v>44</v>
      </c>
      <c r="O131" s="49"/>
      <c r="P131" s="155">
        <f>O131*H131</f>
        <v>0</v>
      </c>
      <c r="Q131" s="155">
        <v>8.0496999999999999E-3</v>
      </c>
      <c r="R131" s="155">
        <f>Q131*H131</f>
        <v>0.31232835999999997</v>
      </c>
      <c r="S131" s="155">
        <v>0</v>
      </c>
      <c r="T131" s="156">
        <f>S131*H131</f>
        <v>0</v>
      </c>
      <c r="AR131" s="157" t="s">
        <v>254</v>
      </c>
      <c r="AT131" s="157" t="s">
        <v>191</v>
      </c>
      <c r="AU131" s="157" t="s">
        <v>85</v>
      </c>
      <c r="AY131" s="14" t="s">
        <v>189</v>
      </c>
      <c r="BE131" s="158">
        <f>IF(N131="základní",J131,0)</f>
        <v>0</v>
      </c>
      <c r="BF131" s="158">
        <f>IF(N131="snížená",J131,0)</f>
        <v>0</v>
      </c>
      <c r="BG131" s="158">
        <f>IF(N131="zákl. přenesená",J131,0)</f>
        <v>0</v>
      </c>
      <c r="BH131" s="158">
        <f>IF(N131="sníž. přenesená",J131,0)</f>
        <v>0</v>
      </c>
      <c r="BI131" s="158">
        <f>IF(N131="nulová",J131,0)</f>
        <v>0</v>
      </c>
      <c r="BJ131" s="14" t="s">
        <v>85</v>
      </c>
      <c r="BK131" s="158">
        <f>ROUND(I131*H131,2)</f>
        <v>0</v>
      </c>
      <c r="BL131" s="14" t="s">
        <v>254</v>
      </c>
      <c r="BM131" s="157" t="s">
        <v>1691</v>
      </c>
    </row>
    <row r="132" spans="2:65" s="1" customFormat="1" ht="24" customHeight="1">
      <c r="B132" s="145"/>
      <c r="C132" s="146" t="s">
        <v>325</v>
      </c>
      <c r="D132" s="146" t="s">
        <v>191</v>
      </c>
      <c r="E132" s="147" t="s">
        <v>921</v>
      </c>
      <c r="F132" s="148" t="s">
        <v>922</v>
      </c>
      <c r="G132" s="149" t="s">
        <v>739</v>
      </c>
      <c r="H132" s="169"/>
      <c r="I132" s="151"/>
      <c r="J132" s="152">
        <f>ROUND(I132*H132,2)</f>
        <v>0</v>
      </c>
      <c r="K132" s="148" t="s">
        <v>195</v>
      </c>
      <c r="L132" s="29"/>
      <c r="M132" s="170" t="s">
        <v>3</v>
      </c>
      <c r="N132" s="171" t="s">
        <v>44</v>
      </c>
      <c r="O132" s="172"/>
      <c r="P132" s="173">
        <f>O132*H132</f>
        <v>0</v>
      </c>
      <c r="Q132" s="173">
        <v>0</v>
      </c>
      <c r="R132" s="173">
        <f>Q132*H132</f>
        <v>0</v>
      </c>
      <c r="S132" s="173">
        <v>0</v>
      </c>
      <c r="T132" s="174">
        <f>S132*H132</f>
        <v>0</v>
      </c>
      <c r="AR132" s="157" t="s">
        <v>254</v>
      </c>
      <c r="AT132" s="157" t="s">
        <v>191</v>
      </c>
      <c r="AU132" s="157" t="s">
        <v>85</v>
      </c>
      <c r="AY132" s="14" t="s">
        <v>189</v>
      </c>
      <c r="BE132" s="158">
        <f>IF(N132="základní",J132,0)</f>
        <v>0</v>
      </c>
      <c r="BF132" s="158">
        <f>IF(N132="snížená",J132,0)</f>
        <v>0</v>
      </c>
      <c r="BG132" s="158">
        <f>IF(N132="zákl. přenesená",J132,0)</f>
        <v>0</v>
      </c>
      <c r="BH132" s="158">
        <f>IF(N132="sníž. přenesená",J132,0)</f>
        <v>0</v>
      </c>
      <c r="BI132" s="158">
        <f>IF(N132="nulová",J132,0)</f>
        <v>0</v>
      </c>
      <c r="BJ132" s="14" t="s">
        <v>85</v>
      </c>
      <c r="BK132" s="158">
        <f>ROUND(I132*H132,2)</f>
        <v>0</v>
      </c>
      <c r="BL132" s="14" t="s">
        <v>254</v>
      </c>
      <c r="BM132" s="157" t="s">
        <v>1692</v>
      </c>
    </row>
    <row r="133" spans="2:65" s="1" customFormat="1" ht="6.95" customHeight="1">
      <c r="B133" s="38"/>
      <c r="C133" s="39"/>
      <c r="D133" s="39"/>
      <c r="E133" s="39"/>
      <c r="F133" s="39"/>
      <c r="G133" s="39"/>
      <c r="H133" s="39"/>
      <c r="I133" s="106"/>
      <c r="J133" s="39"/>
      <c r="K133" s="39"/>
      <c r="L133" s="29"/>
    </row>
  </sheetData>
  <autoFilter ref="C91:K132" xr:uid="{00000000-0009-0000-0000-000005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68"/>
  <sheetViews>
    <sheetView showGridLines="0" workbookViewId="0">
      <selection activeCell="F31" sqref="F31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9" width="20.1640625" style="87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3" t="s">
        <v>6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100</v>
      </c>
    </row>
    <row r="3" spans="2:46" ht="6.95" customHeight="1">
      <c r="B3" s="15"/>
      <c r="C3" s="16"/>
      <c r="D3" s="16"/>
      <c r="E3" s="16"/>
      <c r="F3" s="16"/>
      <c r="G3" s="16"/>
      <c r="H3" s="16"/>
      <c r="I3" s="88"/>
      <c r="J3" s="16"/>
      <c r="K3" s="16"/>
      <c r="L3" s="17"/>
      <c r="AT3" s="14" t="s">
        <v>79</v>
      </c>
    </row>
    <row r="4" spans="2:46" ht="24.95" customHeight="1">
      <c r="B4" s="17"/>
      <c r="D4" s="18" t="s">
        <v>136</v>
      </c>
      <c r="L4" s="17"/>
      <c r="M4" s="89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17</v>
      </c>
      <c r="L6" s="17"/>
    </row>
    <row r="7" spans="2:46" ht="16.5" customHeight="1">
      <c r="B7" s="17"/>
      <c r="E7" s="299" t="str">
        <f>'Rekapitulace stavby'!K6</f>
        <v>Sociální bydlení v ul. Mlýnská, Bystřice pod Hostýnem</v>
      </c>
      <c r="F7" s="300"/>
      <c r="G7" s="300"/>
      <c r="H7" s="300"/>
      <c r="L7" s="17"/>
    </row>
    <row r="8" spans="2:46" ht="12" customHeight="1">
      <c r="B8" s="17"/>
      <c r="D8" s="24" t="s">
        <v>137</v>
      </c>
      <c r="L8" s="17"/>
    </row>
    <row r="9" spans="2:46" s="1" customFormat="1" ht="16.5" customHeight="1">
      <c r="B9" s="29"/>
      <c r="E9" s="299" t="s">
        <v>138</v>
      </c>
      <c r="F9" s="298"/>
      <c r="G9" s="298"/>
      <c r="H9" s="298"/>
      <c r="I9" s="90"/>
      <c r="L9" s="29"/>
    </row>
    <row r="10" spans="2:46" s="1" customFormat="1" ht="12" customHeight="1">
      <c r="B10" s="29"/>
      <c r="D10" s="24" t="s">
        <v>139</v>
      </c>
      <c r="I10" s="90"/>
      <c r="L10" s="29"/>
    </row>
    <row r="11" spans="2:46" s="1" customFormat="1" ht="36.950000000000003" customHeight="1">
      <c r="B11" s="29"/>
      <c r="E11" s="271" t="s">
        <v>1693</v>
      </c>
      <c r="F11" s="298"/>
      <c r="G11" s="298"/>
      <c r="H11" s="298"/>
      <c r="I11" s="90"/>
      <c r="L11" s="29"/>
    </row>
    <row r="12" spans="2:46" s="1" customFormat="1">
      <c r="B12" s="29"/>
      <c r="I12" s="90"/>
      <c r="L12" s="29"/>
    </row>
    <row r="13" spans="2:46" s="1" customFormat="1" ht="12" customHeight="1">
      <c r="B13" s="29"/>
      <c r="D13" s="24" t="s">
        <v>18</v>
      </c>
      <c r="F13" s="22" t="s">
        <v>3</v>
      </c>
      <c r="I13" s="91" t="s">
        <v>19</v>
      </c>
      <c r="J13" s="22" t="s">
        <v>3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91" t="s">
        <v>22</v>
      </c>
      <c r="J14" s="46">
        <f>'Rekapitulace stavby'!AN8</f>
        <v>0</v>
      </c>
      <c r="L14" s="29"/>
    </row>
    <row r="15" spans="2:46" s="1" customFormat="1" ht="10.9" customHeight="1">
      <c r="B15" s="29"/>
      <c r="I15" s="90"/>
      <c r="L15" s="29"/>
    </row>
    <row r="16" spans="2:46" s="1" customFormat="1" ht="12" customHeight="1">
      <c r="B16" s="29"/>
      <c r="D16" s="24" t="s">
        <v>23</v>
      </c>
      <c r="I16" s="91" t="s">
        <v>24</v>
      </c>
      <c r="J16" s="22" t="s">
        <v>25</v>
      </c>
      <c r="L16" s="29"/>
    </row>
    <row r="17" spans="2:12" s="1" customFormat="1" ht="18" customHeight="1">
      <c r="B17" s="29"/>
      <c r="E17" s="22" t="s">
        <v>26</v>
      </c>
      <c r="I17" s="91" t="s">
        <v>27</v>
      </c>
      <c r="J17" s="22" t="s">
        <v>3</v>
      </c>
      <c r="L17" s="29"/>
    </row>
    <row r="18" spans="2:12" s="1" customFormat="1" ht="6.95" customHeight="1">
      <c r="B18" s="29"/>
      <c r="I18" s="90"/>
      <c r="L18" s="29"/>
    </row>
    <row r="19" spans="2:12" s="1" customFormat="1" ht="12" customHeight="1">
      <c r="B19" s="29"/>
      <c r="D19" s="24" t="s">
        <v>28</v>
      </c>
      <c r="I19" s="91" t="s">
        <v>24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301" t="str">
        <f>'Rekapitulace stavby'!E14</f>
        <v>Vyplň údaj</v>
      </c>
      <c r="F20" s="274"/>
      <c r="G20" s="274"/>
      <c r="H20" s="274"/>
      <c r="I20" s="91" t="s">
        <v>27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I21" s="90"/>
      <c r="L21" s="29"/>
    </row>
    <row r="22" spans="2:12" s="1" customFormat="1" ht="12" customHeight="1">
      <c r="B22" s="29"/>
      <c r="D22" s="24" t="s">
        <v>30</v>
      </c>
      <c r="I22" s="91" t="s">
        <v>24</v>
      </c>
      <c r="J22" s="22" t="s">
        <v>31</v>
      </c>
      <c r="L22" s="29"/>
    </row>
    <row r="23" spans="2:12" s="1" customFormat="1" ht="18" customHeight="1">
      <c r="B23" s="29"/>
      <c r="E23" s="22" t="s">
        <v>32</v>
      </c>
      <c r="I23" s="91" t="s">
        <v>27</v>
      </c>
      <c r="J23" s="22" t="s">
        <v>3</v>
      </c>
      <c r="L23" s="29"/>
    </row>
    <row r="24" spans="2:12" s="1" customFormat="1" ht="6.95" customHeight="1">
      <c r="B24" s="29"/>
      <c r="I24" s="90"/>
      <c r="L24" s="29"/>
    </row>
    <row r="25" spans="2:12" s="1" customFormat="1" ht="12" customHeight="1">
      <c r="B25" s="29"/>
      <c r="D25" s="24" t="s">
        <v>34</v>
      </c>
      <c r="I25" s="91" t="s">
        <v>24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91" t="s">
        <v>27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I27" s="90"/>
      <c r="L27" s="29"/>
    </row>
    <row r="28" spans="2:12" s="1" customFormat="1" ht="12" customHeight="1">
      <c r="B28" s="29"/>
      <c r="D28" s="24" t="s">
        <v>36</v>
      </c>
      <c r="I28" s="90"/>
      <c r="L28" s="29"/>
    </row>
    <row r="29" spans="2:12" s="7" customFormat="1" ht="16.5" customHeight="1">
      <c r="B29" s="92"/>
      <c r="E29" s="278" t="s">
        <v>3</v>
      </c>
      <c r="F29" s="278"/>
      <c r="G29" s="278"/>
      <c r="H29" s="278"/>
      <c r="I29" s="93"/>
      <c r="L29" s="92"/>
    </row>
    <row r="30" spans="2:12" s="1" customFormat="1" ht="6.95" customHeight="1">
      <c r="B30" s="29"/>
      <c r="I30" s="90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94"/>
      <c r="J31" s="47"/>
      <c r="K31" s="47"/>
      <c r="L31" s="29"/>
    </row>
    <row r="32" spans="2:12" s="1" customFormat="1" ht="25.35" customHeight="1">
      <c r="B32" s="29"/>
      <c r="D32" s="95" t="s">
        <v>38</v>
      </c>
      <c r="I32" s="90"/>
      <c r="J32" s="60">
        <f>ROUND(J96,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94"/>
      <c r="J33" s="47"/>
      <c r="K33" s="47"/>
      <c r="L33" s="29"/>
    </row>
    <row r="34" spans="2:12" s="1" customFormat="1" ht="14.45" customHeight="1">
      <c r="B34" s="29"/>
      <c r="F34" s="32" t="s">
        <v>40</v>
      </c>
      <c r="I34" s="96" t="s">
        <v>39</v>
      </c>
      <c r="J34" s="32" t="s">
        <v>41</v>
      </c>
      <c r="L34" s="29"/>
    </row>
    <row r="35" spans="2:12" s="1" customFormat="1" ht="14.45" customHeight="1">
      <c r="B35" s="29"/>
      <c r="D35" s="314" t="s">
        <v>42</v>
      </c>
      <c r="E35" s="24" t="s">
        <v>43</v>
      </c>
      <c r="F35" s="255"/>
      <c r="I35" s="98">
        <v>0.21</v>
      </c>
      <c r="J35" s="255"/>
      <c r="L35" s="29"/>
    </row>
    <row r="36" spans="2:12" s="1" customFormat="1" ht="14.45" customHeight="1">
      <c r="B36" s="29"/>
      <c r="E36" s="310" t="s">
        <v>44</v>
      </c>
      <c r="F36" s="311">
        <f>ROUND((SUM(BF96:BF167)),  2)</f>
        <v>0</v>
      </c>
      <c r="G36" s="312"/>
      <c r="H36" s="312"/>
      <c r="I36" s="313">
        <v>0.15</v>
      </c>
      <c r="J36" s="311">
        <f>ROUND(((SUM(BF96:BF167))*I36),  2)</f>
        <v>0</v>
      </c>
      <c r="L36" s="29"/>
    </row>
    <row r="37" spans="2:12" s="1" customFormat="1" ht="14.45" hidden="1" customHeight="1">
      <c r="B37" s="29"/>
      <c r="E37" s="24" t="s">
        <v>45</v>
      </c>
      <c r="F37" s="97">
        <f>ROUND((SUM(BG96:BG167)),  2)</f>
        <v>0</v>
      </c>
      <c r="I37" s="98">
        <v>0.21</v>
      </c>
      <c r="J37" s="97">
        <f>0</f>
        <v>0</v>
      </c>
      <c r="L37" s="29"/>
    </row>
    <row r="38" spans="2:12" s="1" customFormat="1" ht="14.45" hidden="1" customHeight="1">
      <c r="B38" s="29"/>
      <c r="E38" s="24" t="s">
        <v>46</v>
      </c>
      <c r="F38" s="97">
        <f>ROUND((SUM(BH96:BH167)),  2)</f>
        <v>0</v>
      </c>
      <c r="I38" s="98">
        <v>0.15</v>
      </c>
      <c r="J38" s="97">
        <f>0</f>
        <v>0</v>
      </c>
      <c r="L38" s="29"/>
    </row>
    <row r="39" spans="2:12" s="1" customFormat="1" ht="14.45" hidden="1" customHeight="1">
      <c r="B39" s="29"/>
      <c r="E39" s="24" t="s">
        <v>47</v>
      </c>
      <c r="F39" s="97">
        <f>ROUND((SUM(BI96:BI167)),  2)</f>
        <v>0</v>
      </c>
      <c r="I39" s="98">
        <v>0</v>
      </c>
      <c r="J39" s="97">
        <f>0</f>
        <v>0</v>
      </c>
      <c r="L39" s="29"/>
    </row>
    <row r="40" spans="2:12" s="1" customFormat="1" ht="6.95" customHeight="1">
      <c r="B40" s="29"/>
      <c r="I40" s="90"/>
      <c r="L40" s="29"/>
    </row>
    <row r="41" spans="2:12" s="1" customFormat="1" ht="25.35" customHeight="1">
      <c r="B41" s="29"/>
      <c r="C41" s="99"/>
      <c r="D41" s="100" t="s">
        <v>48</v>
      </c>
      <c r="E41" s="51"/>
      <c r="F41" s="51"/>
      <c r="G41" s="101" t="s">
        <v>49</v>
      </c>
      <c r="H41" s="102" t="s">
        <v>50</v>
      </c>
      <c r="I41" s="103"/>
      <c r="J41" s="104">
        <f>SUM(J32:J39)</f>
        <v>0</v>
      </c>
      <c r="K41" s="105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106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107"/>
      <c r="J46" s="41"/>
      <c r="K46" s="41"/>
      <c r="L46" s="29"/>
    </row>
    <row r="47" spans="2:12" s="1" customFormat="1" ht="24.95" customHeight="1">
      <c r="B47" s="29"/>
      <c r="C47" s="18" t="s">
        <v>141</v>
      </c>
      <c r="I47" s="90"/>
      <c r="L47" s="29"/>
    </row>
    <row r="48" spans="2:12" s="1" customFormat="1" ht="6.95" customHeight="1">
      <c r="B48" s="29"/>
      <c r="I48" s="90"/>
      <c r="L48" s="29"/>
    </row>
    <row r="49" spans="2:47" s="1" customFormat="1" ht="12" customHeight="1">
      <c r="B49" s="29"/>
      <c r="C49" s="24" t="s">
        <v>17</v>
      </c>
      <c r="I49" s="90"/>
      <c r="L49" s="29"/>
    </row>
    <row r="50" spans="2:47" s="1" customFormat="1" ht="16.5" customHeight="1">
      <c r="B50" s="29"/>
      <c r="E50" s="299" t="str">
        <f>E7</f>
        <v>Sociální bydlení v ul. Mlýnská, Bystřice pod Hostýnem</v>
      </c>
      <c r="F50" s="300"/>
      <c r="G50" s="300"/>
      <c r="H50" s="300"/>
      <c r="I50" s="90"/>
      <c r="L50" s="29"/>
    </row>
    <row r="51" spans="2:47" ht="12" customHeight="1">
      <c r="B51" s="17"/>
      <c r="C51" s="24" t="s">
        <v>137</v>
      </c>
      <c r="L51" s="17"/>
    </row>
    <row r="52" spans="2:47" s="1" customFormat="1" ht="16.5" customHeight="1">
      <c r="B52" s="29"/>
      <c r="E52" s="299" t="s">
        <v>138</v>
      </c>
      <c r="F52" s="298"/>
      <c r="G52" s="298"/>
      <c r="H52" s="298"/>
      <c r="I52" s="90"/>
      <c r="L52" s="29"/>
    </row>
    <row r="53" spans="2:47" s="1" customFormat="1" ht="12" customHeight="1">
      <c r="B53" s="29"/>
      <c r="C53" s="24" t="s">
        <v>139</v>
      </c>
      <c r="I53" s="90"/>
      <c r="L53" s="29"/>
    </row>
    <row r="54" spans="2:47" s="1" customFormat="1" ht="16.5" customHeight="1">
      <c r="B54" s="29"/>
      <c r="E54" s="271" t="str">
        <f>E11</f>
        <v>SO01 - 07 - MaR</v>
      </c>
      <c r="F54" s="298"/>
      <c r="G54" s="298"/>
      <c r="H54" s="298"/>
      <c r="I54" s="90"/>
      <c r="L54" s="29"/>
    </row>
    <row r="55" spans="2:47" s="1" customFormat="1" ht="6.95" customHeight="1">
      <c r="B55" s="29"/>
      <c r="I55" s="90"/>
      <c r="L55" s="29"/>
    </row>
    <row r="56" spans="2:47" s="1" customFormat="1" ht="12" customHeight="1">
      <c r="B56" s="29"/>
      <c r="C56" s="24" t="s">
        <v>20</v>
      </c>
      <c r="F56" s="22" t="str">
        <f>F14</f>
        <v>Bystřice pod Hostýnem</v>
      </c>
      <c r="I56" s="91" t="s">
        <v>22</v>
      </c>
      <c r="J56" s="46">
        <f>IF(J14="","",J14)</f>
        <v>0</v>
      </c>
      <c r="L56" s="29"/>
    </row>
    <row r="57" spans="2:47" s="1" customFormat="1" ht="6.95" customHeight="1">
      <c r="B57" s="29"/>
      <c r="I57" s="90"/>
      <c r="L57" s="29"/>
    </row>
    <row r="58" spans="2:47" s="1" customFormat="1" ht="15.2" customHeight="1">
      <c r="B58" s="29"/>
      <c r="C58" s="24" t="s">
        <v>23</v>
      </c>
      <c r="F58" s="22" t="str">
        <f>E17</f>
        <v>Město Bystřice pod Hostýnem, Masarykovo nám. 137</v>
      </c>
      <c r="I58" s="91" t="s">
        <v>30</v>
      </c>
      <c r="J58" s="27" t="str">
        <f>E23</f>
        <v>dnprojekce s.r.o.</v>
      </c>
      <c r="L58" s="29"/>
    </row>
    <row r="59" spans="2:47" s="1" customFormat="1" ht="15.2" customHeight="1">
      <c r="B59" s="29"/>
      <c r="C59" s="24" t="s">
        <v>28</v>
      </c>
      <c r="F59" s="22" t="str">
        <f>IF(E20="","",E20)</f>
        <v>Vyplň údaj</v>
      </c>
      <c r="I59" s="91" t="s">
        <v>34</v>
      </c>
      <c r="J59" s="27" t="str">
        <f>E26</f>
        <v xml:space="preserve"> </v>
      </c>
      <c r="L59" s="29"/>
    </row>
    <row r="60" spans="2:47" s="1" customFormat="1" ht="10.35" customHeight="1">
      <c r="B60" s="29"/>
      <c r="I60" s="90"/>
      <c r="L60" s="29"/>
    </row>
    <row r="61" spans="2:47" s="1" customFormat="1" ht="29.25" customHeight="1">
      <c r="B61" s="29"/>
      <c r="C61" s="108" t="s">
        <v>142</v>
      </c>
      <c r="D61" s="99"/>
      <c r="E61" s="99"/>
      <c r="F61" s="99"/>
      <c r="G61" s="99"/>
      <c r="H61" s="99"/>
      <c r="I61" s="109"/>
      <c r="J61" s="110" t="s">
        <v>143</v>
      </c>
      <c r="K61" s="99"/>
      <c r="L61" s="29"/>
    </row>
    <row r="62" spans="2:47" s="1" customFormat="1" ht="10.35" customHeight="1">
      <c r="B62" s="29"/>
      <c r="I62" s="90"/>
      <c r="L62" s="29"/>
    </row>
    <row r="63" spans="2:47" s="1" customFormat="1" ht="22.9" customHeight="1">
      <c r="B63" s="29"/>
      <c r="C63" s="111" t="s">
        <v>70</v>
      </c>
      <c r="I63" s="90"/>
      <c r="J63" s="60">
        <f>J96</f>
        <v>0</v>
      </c>
      <c r="L63" s="29"/>
      <c r="AU63" s="14" t="s">
        <v>144</v>
      </c>
    </row>
    <row r="64" spans="2:47" s="8" customFormat="1" ht="24.95" customHeight="1">
      <c r="B64" s="112"/>
      <c r="D64" s="113" t="s">
        <v>1694</v>
      </c>
      <c r="E64" s="114"/>
      <c r="F64" s="114"/>
      <c r="G64" s="114"/>
      <c r="H64" s="114"/>
      <c r="I64" s="115"/>
      <c r="J64" s="116">
        <f>J97</f>
        <v>0</v>
      </c>
      <c r="L64" s="112"/>
    </row>
    <row r="65" spans="2:12" s="8" customFormat="1" ht="24.95" customHeight="1">
      <c r="B65" s="112"/>
      <c r="D65" s="113" t="s">
        <v>1695</v>
      </c>
      <c r="E65" s="114"/>
      <c r="F65" s="114"/>
      <c r="G65" s="114"/>
      <c r="H65" s="114"/>
      <c r="I65" s="115"/>
      <c r="J65" s="116">
        <f>J102</f>
        <v>0</v>
      </c>
      <c r="L65" s="112"/>
    </row>
    <row r="66" spans="2:12" s="8" customFormat="1" ht="24.95" customHeight="1">
      <c r="B66" s="112"/>
      <c r="D66" s="113" t="s">
        <v>1696</v>
      </c>
      <c r="E66" s="114"/>
      <c r="F66" s="114"/>
      <c r="G66" s="114"/>
      <c r="H66" s="114"/>
      <c r="I66" s="115"/>
      <c r="J66" s="116">
        <f>J112</f>
        <v>0</v>
      </c>
      <c r="L66" s="112"/>
    </row>
    <row r="67" spans="2:12" s="8" customFormat="1" ht="24.95" customHeight="1">
      <c r="B67" s="112"/>
      <c r="D67" s="113" t="s">
        <v>1697</v>
      </c>
      <c r="E67" s="114"/>
      <c r="F67" s="114"/>
      <c r="G67" s="114"/>
      <c r="H67" s="114"/>
      <c r="I67" s="115"/>
      <c r="J67" s="116">
        <f>J114</f>
        <v>0</v>
      </c>
      <c r="L67" s="112"/>
    </row>
    <row r="68" spans="2:12" s="8" customFormat="1" ht="24.95" customHeight="1">
      <c r="B68" s="112"/>
      <c r="D68" s="113" t="s">
        <v>1698</v>
      </c>
      <c r="E68" s="114"/>
      <c r="F68" s="114"/>
      <c r="G68" s="114"/>
      <c r="H68" s="114"/>
      <c r="I68" s="115"/>
      <c r="J68" s="116">
        <f>J129</f>
        <v>0</v>
      </c>
      <c r="L68" s="112"/>
    </row>
    <row r="69" spans="2:12" s="8" customFormat="1" ht="24.95" customHeight="1">
      <c r="B69" s="112"/>
      <c r="D69" s="113" t="s">
        <v>1699</v>
      </c>
      <c r="E69" s="114"/>
      <c r="F69" s="114"/>
      <c r="G69" s="114"/>
      <c r="H69" s="114"/>
      <c r="I69" s="115"/>
      <c r="J69" s="116">
        <f>J143</f>
        <v>0</v>
      </c>
      <c r="L69" s="112"/>
    </row>
    <row r="70" spans="2:12" s="8" customFormat="1" ht="24.95" customHeight="1">
      <c r="B70" s="112"/>
      <c r="D70" s="113" t="s">
        <v>145</v>
      </c>
      <c r="E70" s="114"/>
      <c r="F70" s="114"/>
      <c r="G70" s="114"/>
      <c r="H70" s="114"/>
      <c r="I70" s="115"/>
      <c r="J70" s="116">
        <f>J151</f>
        <v>0</v>
      </c>
      <c r="L70" s="112"/>
    </row>
    <row r="71" spans="2:12" s="9" customFormat="1" ht="19.899999999999999" customHeight="1">
      <c r="B71" s="117"/>
      <c r="D71" s="118" t="s">
        <v>1273</v>
      </c>
      <c r="E71" s="119"/>
      <c r="F71" s="119"/>
      <c r="G71" s="119"/>
      <c r="H71" s="119"/>
      <c r="I71" s="120"/>
      <c r="J71" s="121">
        <f>J152</f>
        <v>0</v>
      </c>
      <c r="L71" s="117"/>
    </row>
    <row r="72" spans="2:12" s="9" customFormat="1" ht="19.899999999999999" customHeight="1">
      <c r="B72" s="117"/>
      <c r="D72" s="118" t="s">
        <v>155</v>
      </c>
      <c r="E72" s="119"/>
      <c r="F72" s="119"/>
      <c r="G72" s="119"/>
      <c r="H72" s="119"/>
      <c r="I72" s="120"/>
      <c r="J72" s="121">
        <f>J154</f>
        <v>0</v>
      </c>
      <c r="L72" s="117"/>
    </row>
    <row r="73" spans="2:12" s="9" customFormat="1" ht="19.899999999999999" customHeight="1">
      <c r="B73" s="117"/>
      <c r="D73" s="118" t="s">
        <v>1274</v>
      </c>
      <c r="E73" s="119"/>
      <c r="F73" s="119"/>
      <c r="G73" s="119"/>
      <c r="H73" s="119"/>
      <c r="I73" s="120"/>
      <c r="J73" s="121">
        <f>J160</f>
        <v>0</v>
      </c>
      <c r="L73" s="117"/>
    </row>
    <row r="74" spans="2:12" s="9" customFormat="1" ht="19.899999999999999" customHeight="1">
      <c r="B74" s="117"/>
      <c r="D74" s="118" t="s">
        <v>157</v>
      </c>
      <c r="E74" s="119"/>
      <c r="F74" s="119"/>
      <c r="G74" s="119"/>
      <c r="H74" s="119"/>
      <c r="I74" s="120"/>
      <c r="J74" s="121">
        <f>J166</f>
        <v>0</v>
      </c>
      <c r="L74" s="117"/>
    </row>
    <row r="75" spans="2:12" s="1" customFormat="1" ht="21.75" customHeight="1">
      <c r="B75" s="29"/>
      <c r="I75" s="90"/>
      <c r="L75" s="29"/>
    </row>
    <row r="76" spans="2:12" s="1" customFormat="1" ht="6.95" customHeight="1">
      <c r="B76" s="38"/>
      <c r="C76" s="39"/>
      <c r="D76" s="39"/>
      <c r="E76" s="39"/>
      <c r="F76" s="39"/>
      <c r="G76" s="39"/>
      <c r="H76" s="39"/>
      <c r="I76" s="106"/>
      <c r="J76" s="39"/>
      <c r="K76" s="39"/>
      <c r="L76" s="29"/>
    </row>
    <row r="80" spans="2:12" s="1" customFormat="1" ht="6.95" customHeight="1">
      <c r="B80" s="40"/>
      <c r="C80" s="41"/>
      <c r="D80" s="41"/>
      <c r="E80" s="41"/>
      <c r="F80" s="41"/>
      <c r="G80" s="41"/>
      <c r="H80" s="41"/>
      <c r="I80" s="107"/>
      <c r="J80" s="41"/>
      <c r="K80" s="41"/>
      <c r="L80" s="29"/>
    </row>
    <row r="81" spans="2:63" s="1" customFormat="1" ht="24.95" customHeight="1">
      <c r="B81" s="29"/>
      <c r="C81" s="18" t="s">
        <v>174</v>
      </c>
      <c r="I81" s="90"/>
      <c r="L81" s="29"/>
    </row>
    <row r="82" spans="2:63" s="1" customFormat="1" ht="6.95" customHeight="1">
      <c r="B82" s="29"/>
      <c r="I82" s="90"/>
      <c r="L82" s="29"/>
    </row>
    <row r="83" spans="2:63" s="1" customFormat="1" ht="12" customHeight="1">
      <c r="B83" s="29"/>
      <c r="C83" s="24" t="s">
        <v>17</v>
      </c>
      <c r="I83" s="90"/>
      <c r="L83" s="29"/>
    </row>
    <row r="84" spans="2:63" s="1" customFormat="1" ht="16.5" customHeight="1">
      <c r="B84" s="29"/>
      <c r="E84" s="299" t="str">
        <f>E7</f>
        <v>Sociální bydlení v ul. Mlýnská, Bystřice pod Hostýnem</v>
      </c>
      <c r="F84" s="300"/>
      <c r="G84" s="300"/>
      <c r="H84" s="300"/>
      <c r="I84" s="90"/>
      <c r="L84" s="29"/>
    </row>
    <row r="85" spans="2:63" ht="12" customHeight="1">
      <c r="B85" s="17"/>
      <c r="C85" s="24" t="s">
        <v>137</v>
      </c>
      <c r="L85" s="17"/>
    </row>
    <row r="86" spans="2:63" s="1" customFormat="1" ht="16.5" customHeight="1">
      <c r="B86" s="29"/>
      <c r="E86" s="299" t="s">
        <v>138</v>
      </c>
      <c r="F86" s="298"/>
      <c r="G86" s="298"/>
      <c r="H86" s="298"/>
      <c r="I86" s="90"/>
      <c r="L86" s="29"/>
    </row>
    <row r="87" spans="2:63" s="1" customFormat="1" ht="12" customHeight="1">
      <c r="B87" s="29"/>
      <c r="C87" s="24" t="s">
        <v>139</v>
      </c>
      <c r="I87" s="90"/>
      <c r="L87" s="29"/>
    </row>
    <row r="88" spans="2:63" s="1" customFormat="1" ht="16.5" customHeight="1">
      <c r="B88" s="29"/>
      <c r="E88" s="271" t="str">
        <f>E11</f>
        <v>SO01 - 07 - MaR</v>
      </c>
      <c r="F88" s="298"/>
      <c r="G88" s="298"/>
      <c r="H88" s="298"/>
      <c r="I88" s="90"/>
      <c r="L88" s="29"/>
    </row>
    <row r="89" spans="2:63" s="1" customFormat="1" ht="6.95" customHeight="1">
      <c r="B89" s="29"/>
      <c r="I89" s="90"/>
      <c r="L89" s="29"/>
    </row>
    <row r="90" spans="2:63" s="1" customFormat="1" ht="12" customHeight="1">
      <c r="B90" s="29"/>
      <c r="C90" s="24" t="s">
        <v>20</v>
      </c>
      <c r="F90" s="22" t="str">
        <f>F14</f>
        <v>Bystřice pod Hostýnem</v>
      </c>
      <c r="I90" s="91" t="s">
        <v>22</v>
      </c>
      <c r="J90" s="46">
        <f>IF(J14="","",J14)</f>
        <v>0</v>
      </c>
      <c r="L90" s="29"/>
    </row>
    <row r="91" spans="2:63" s="1" customFormat="1" ht="6.95" customHeight="1">
      <c r="B91" s="29"/>
      <c r="I91" s="90"/>
      <c r="L91" s="29"/>
    </row>
    <row r="92" spans="2:63" s="1" customFormat="1" ht="15.2" customHeight="1">
      <c r="B92" s="29"/>
      <c r="C92" s="24" t="s">
        <v>23</v>
      </c>
      <c r="F92" s="22" t="str">
        <f>E17</f>
        <v>Město Bystřice pod Hostýnem, Masarykovo nám. 137</v>
      </c>
      <c r="I92" s="91" t="s">
        <v>30</v>
      </c>
      <c r="J92" s="27" t="str">
        <f>E23</f>
        <v>dnprojekce s.r.o.</v>
      </c>
      <c r="L92" s="29"/>
    </row>
    <row r="93" spans="2:63" s="1" customFormat="1" ht="15.2" customHeight="1">
      <c r="B93" s="29"/>
      <c r="C93" s="24" t="s">
        <v>28</v>
      </c>
      <c r="F93" s="22" t="str">
        <f>IF(E20="","",E20)</f>
        <v>Vyplň údaj</v>
      </c>
      <c r="I93" s="91" t="s">
        <v>34</v>
      </c>
      <c r="J93" s="27" t="str">
        <f>E26</f>
        <v xml:space="preserve"> </v>
      </c>
      <c r="L93" s="29"/>
    </row>
    <row r="94" spans="2:63" s="1" customFormat="1" ht="10.35" customHeight="1">
      <c r="B94" s="29"/>
      <c r="I94" s="90"/>
      <c r="L94" s="29"/>
    </row>
    <row r="95" spans="2:63" s="10" customFormat="1" ht="29.25" customHeight="1">
      <c r="B95" s="122"/>
      <c r="C95" s="123" t="s">
        <v>175</v>
      </c>
      <c r="D95" s="124" t="s">
        <v>57</v>
      </c>
      <c r="E95" s="124" t="s">
        <v>53</v>
      </c>
      <c r="F95" s="124" t="s">
        <v>54</v>
      </c>
      <c r="G95" s="124" t="s">
        <v>176</v>
      </c>
      <c r="H95" s="124" t="s">
        <v>177</v>
      </c>
      <c r="I95" s="125" t="s">
        <v>178</v>
      </c>
      <c r="J95" s="126" t="s">
        <v>143</v>
      </c>
      <c r="K95" s="127" t="s">
        <v>179</v>
      </c>
      <c r="L95" s="122"/>
      <c r="M95" s="53" t="s">
        <v>3</v>
      </c>
      <c r="N95" s="54" t="s">
        <v>42</v>
      </c>
      <c r="O95" s="54" t="s">
        <v>180</v>
      </c>
      <c r="P95" s="54" t="s">
        <v>181</v>
      </c>
      <c r="Q95" s="54" t="s">
        <v>182</v>
      </c>
      <c r="R95" s="54" t="s">
        <v>183</v>
      </c>
      <c r="S95" s="54" t="s">
        <v>184</v>
      </c>
      <c r="T95" s="55" t="s">
        <v>185</v>
      </c>
    </row>
    <row r="96" spans="2:63" s="1" customFormat="1" ht="22.9" customHeight="1">
      <c r="B96" s="29"/>
      <c r="C96" s="58" t="s">
        <v>186</v>
      </c>
      <c r="I96" s="90"/>
      <c r="J96" s="128">
        <f>BK96</f>
        <v>0</v>
      </c>
      <c r="L96" s="29"/>
      <c r="M96" s="56"/>
      <c r="N96" s="47"/>
      <c r="O96" s="47"/>
      <c r="P96" s="129">
        <f>P97+P102+P112+P114+P129+P143+P151</f>
        <v>0</v>
      </c>
      <c r="Q96" s="47"/>
      <c r="R96" s="129">
        <f>R97+R102+R112+R114+R129+R143+R151</f>
        <v>3.3480000000000003</v>
      </c>
      <c r="S96" s="47"/>
      <c r="T96" s="130">
        <f>T97+T102+T112+T114+T129+T143+T151</f>
        <v>1.117</v>
      </c>
      <c r="AT96" s="14" t="s">
        <v>71</v>
      </c>
      <c r="AU96" s="14" t="s">
        <v>144</v>
      </c>
      <c r="BK96" s="131">
        <f>BK97+BK102+BK112+BK114+BK129+BK143+BK151</f>
        <v>0</v>
      </c>
    </row>
    <row r="97" spans="2:65" s="11" customFormat="1" ht="25.9" customHeight="1">
      <c r="B97" s="132"/>
      <c r="D97" s="133" t="s">
        <v>71</v>
      </c>
      <c r="E97" s="134" t="s">
        <v>1700</v>
      </c>
      <c r="F97" s="134" t="s">
        <v>1701</v>
      </c>
      <c r="I97" s="135"/>
      <c r="J97" s="136">
        <f>BK97</f>
        <v>0</v>
      </c>
      <c r="L97" s="132"/>
      <c r="M97" s="137"/>
      <c r="N97" s="138"/>
      <c r="O97" s="138"/>
      <c r="P97" s="139">
        <f>SUM(P98:P101)</f>
        <v>0</v>
      </c>
      <c r="Q97" s="138"/>
      <c r="R97" s="139">
        <f>SUM(R98:R101)</f>
        <v>0</v>
      </c>
      <c r="S97" s="138"/>
      <c r="T97" s="140">
        <f>SUM(T98:T101)</f>
        <v>0</v>
      </c>
      <c r="AR97" s="133" t="s">
        <v>79</v>
      </c>
      <c r="AT97" s="141" t="s">
        <v>71</v>
      </c>
      <c r="AU97" s="141" t="s">
        <v>72</v>
      </c>
      <c r="AY97" s="133" t="s">
        <v>189</v>
      </c>
      <c r="BK97" s="142">
        <f>SUM(BK98:BK101)</f>
        <v>0</v>
      </c>
    </row>
    <row r="98" spans="2:65" s="1" customFormat="1" ht="16.5" customHeight="1">
      <c r="B98" s="145"/>
      <c r="C98" s="146" t="s">
        <v>79</v>
      </c>
      <c r="D98" s="146" t="s">
        <v>191</v>
      </c>
      <c r="E98" s="147" t="s">
        <v>1702</v>
      </c>
      <c r="F98" s="148" t="s">
        <v>1703</v>
      </c>
      <c r="G98" s="149" t="s">
        <v>1704</v>
      </c>
      <c r="H98" s="150">
        <v>1</v>
      </c>
      <c r="I98" s="151"/>
      <c r="J98" s="152">
        <f>ROUND(I98*H98,2)</f>
        <v>0</v>
      </c>
      <c r="K98" s="148" t="s">
        <v>1453</v>
      </c>
      <c r="L98" s="29"/>
      <c r="M98" s="153" t="s">
        <v>3</v>
      </c>
      <c r="N98" s="154" t="s">
        <v>44</v>
      </c>
      <c r="O98" s="49"/>
      <c r="P98" s="155">
        <f>O98*H98</f>
        <v>0</v>
      </c>
      <c r="Q98" s="155">
        <v>0</v>
      </c>
      <c r="R98" s="155">
        <f>Q98*H98</f>
        <v>0</v>
      </c>
      <c r="S98" s="155">
        <v>0</v>
      </c>
      <c r="T98" s="156">
        <f>S98*H98</f>
        <v>0</v>
      </c>
      <c r="AR98" s="157" t="s">
        <v>196</v>
      </c>
      <c r="AT98" s="157" t="s">
        <v>191</v>
      </c>
      <c r="AU98" s="157" t="s">
        <v>79</v>
      </c>
      <c r="AY98" s="14" t="s">
        <v>189</v>
      </c>
      <c r="BE98" s="158">
        <f>IF(N98="základní",J98,0)</f>
        <v>0</v>
      </c>
      <c r="BF98" s="158">
        <f>IF(N98="snížená",J98,0)</f>
        <v>0</v>
      </c>
      <c r="BG98" s="158">
        <f>IF(N98="zákl. přenesená",J98,0)</f>
        <v>0</v>
      </c>
      <c r="BH98" s="158">
        <f>IF(N98="sníž. přenesená",J98,0)</f>
        <v>0</v>
      </c>
      <c r="BI98" s="158">
        <f>IF(N98="nulová",J98,0)</f>
        <v>0</v>
      </c>
      <c r="BJ98" s="14" t="s">
        <v>85</v>
      </c>
      <c r="BK98" s="158">
        <f>ROUND(I98*H98,2)</f>
        <v>0</v>
      </c>
      <c r="BL98" s="14" t="s">
        <v>196</v>
      </c>
      <c r="BM98" s="157" t="s">
        <v>85</v>
      </c>
    </row>
    <row r="99" spans="2:65" s="1" customFormat="1" ht="16.5" customHeight="1">
      <c r="B99" s="145"/>
      <c r="C99" s="146" t="s">
        <v>85</v>
      </c>
      <c r="D99" s="146" t="s">
        <v>191</v>
      </c>
      <c r="E99" s="147" t="s">
        <v>1705</v>
      </c>
      <c r="F99" s="148" t="s">
        <v>1706</v>
      </c>
      <c r="G99" s="149" t="s">
        <v>681</v>
      </c>
      <c r="H99" s="150">
        <v>1</v>
      </c>
      <c r="I99" s="151"/>
      <c r="J99" s="152">
        <f>ROUND(I99*H99,2)</f>
        <v>0</v>
      </c>
      <c r="K99" s="148" t="s">
        <v>1453</v>
      </c>
      <c r="L99" s="29"/>
      <c r="M99" s="153" t="s">
        <v>3</v>
      </c>
      <c r="N99" s="154" t="s">
        <v>44</v>
      </c>
      <c r="O99" s="49"/>
      <c r="P99" s="155">
        <f>O99*H99</f>
        <v>0</v>
      </c>
      <c r="Q99" s="155">
        <v>0</v>
      </c>
      <c r="R99" s="155">
        <f>Q99*H99</f>
        <v>0</v>
      </c>
      <c r="S99" s="155">
        <v>0</v>
      </c>
      <c r="T99" s="156">
        <f>S99*H99</f>
        <v>0</v>
      </c>
      <c r="AR99" s="157" t="s">
        <v>196</v>
      </c>
      <c r="AT99" s="157" t="s">
        <v>191</v>
      </c>
      <c r="AU99" s="157" t="s">
        <v>79</v>
      </c>
      <c r="AY99" s="14" t="s">
        <v>189</v>
      </c>
      <c r="BE99" s="158">
        <f>IF(N99="základní",J99,0)</f>
        <v>0</v>
      </c>
      <c r="BF99" s="158">
        <f>IF(N99="snížená",J99,0)</f>
        <v>0</v>
      </c>
      <c r="BG99" s="158">
        <f>IF(N99="zákl. přenesená",J99,0)</f>
        <v>0</v>
      </c>
      <c r="BH99" s="158">
        <f>IF(N99="sníž. přenesená",J99,0)</f>
        <v>0</v>
      </c>
      <c r="BI99" s="158">
        <f>IF(N99="nulová",J99,0)</f>
        <v>0</v>
      </c>
      <c r="BJ99" s="14" t="s">
        <v>85</v>
      </c>
      <c r="BK99" s="158">
        <f>ROUND(I99*H99,2)</f>
        <v>0</v>
      </c>
      <c r="BL99" s="14" t="s">
        <v>196</v>
      </c>
      <c r="BM99" s="157" t="s">
        <v>196</v>
      </c>
    </row>
    <row r="100" spans="2:65" s="1" customFormat="1" ht="16.5" customHeight="1">
      <c r="B100" s="145"/>
      <c r="C100" s="146" t="s">
        <v>201</v>
      </c>
      <c r="D100" s="146" t="s">
        <v>191</v>
      </c>
      <c r="E100" s="147" t="s">
        <v>1707</v>
      </c>
      <c r="F100" s="148" t="s">
        <v>1708</v>
      </c>
      <c r="G100" s="149" t="s">
        <v>681</v>
      </c>
      <c r="H100" s="150">
        <v>1</v>
      </c>
      <c r="I100" s="151"/>
      <c r="J100" s="152">
        <f>ROUND(I100*H100,2)</f>
        <v>0</v>
      </c>
      <c r="K100" s="148" t="s">
        <v>1453</v>
      </c>
      <c r="L100" s="29"/>
      <c r="M100" s="153" t="s">
        <v>3</v>
      </c>
      <c r="N100" s="154" t="s">
        <v>44</v>
      </c>
      <c r="O100" s="49"/>
      <c r="P100" s="155">
        <f>O100*H100</f>
        <v>0</v>
      </c>
      <c r="Q100" s="155">
        <v>0</v>
      </c>
      <c r="R100" s="155">
        <f>Q100*H100</f>
        <v>0</v>
      </c>
      <c r="S100" s="155">
        <v>0</v>
      </c>
      <c r="T100" s="156">
        <f>S100*H100</f>
        <v>0</v>
      </c>
      <c r="AR100" s="157" t="s">
        <v>196</v>
      </c>
      <c r="AT100" s="157" t="s">
        <v>191</v>
      </c>
      <c r="AU100" s="157" t="s">
        <v>79</v>
      </c>
      <c r="AY100" s="14" t="s">
        <v>189</v>
      </c>
      <c r="BE100" s="158">
        <f>IF(N100="základní",J100,0)</f>
        <v>0</v>
      </c>
      <c r="BF100" s="158">
        <f>IF(N100="snížená",J100,0)</f>
        <v>0</v>
      </c>
      <c r="BG100" s="158">
        <f>IF(N100="zákl. přenesená",J100,0)</f>
        <v>0</v>
      </c>
      <c r="BH100" s="158">
        <f>IF(N100="sníž. přenesená",J100,0)</f>
        <v>0</v>
      </c>
      <c r="BI100" s="158">
        <f>IF(N100="nulová",J100,0)</f>
        <v>0</v>
      </c>
      <c r="BJ100" s="14" t="s">
        <v>85</v>
      </c>
      <c r="BK100" s="158">
        <f>ROUND(I100*H100,2)</f>
        <v>0</v>
      </c>
      <c r="BL100" s="14" t="s">
        <v>196</v>
      </c>
      <c r="BM100" s="157" t="s">
        <v>212</v>
      </c>
    </row>
    <row r="101" spans="2:65" s="1" customFormat="1" ht="16.5" customHeight="1">
      <c r="B101" s="145"/>
      <c r="C101" s="146" t="s">
        <v>196</v>
      </c>
      <c r="D101" s="146" t="s">
        <v>191</v>
      </c>
      <c r="E101" s="147" t="s">
        <v>1709</v>
      </c>
      <c r="F101" s="148" t="s">
        <v>1710</v>
      </c>
      <c r="G101" s="149" t="s">
        <v>681</v>
      </c>
      <c r="H101" s="150">
        <v>1</v>
      </c>
      <c r="I101" s="151"/>
      <c r="J101" s="152">
        <f>ROUND(I101*H101,2)</f>
        <v>0</v>
      </c>
      <c r="K101" s="148" t="s">
        <v>1453</v>
      </c>
      <c r="L101" s="29"/>
      <c r="M101" s="153" t="s">
        <v>3</v>
      </c>
      <c r="N101" s="154" t="s">
        <v>44</v>
      </c>
      <c r="O101" s="49"/>
      <c r="P101" s="155">
        <f>O101*H101</f>
        <v>0</v>
      </c>
      <c r="Q101" s="155">
        <v>0</v>
      </c>
      <c r="R101" s="155">
        <f>Q101*H101</f>
        <v>0</v>
      </c>
      <c r="S101" s="155">
        <v>0</v>
      </c>
      <c r="T101" s="156">
        <f>S101*H101</f>
        <v>0</v>
      </c>
      <c r="AR101" s="157" t="s">
        <v>196</v>
      </c>
      <c r="AT101" s="157" t="s">
        <v>191</v>
      </c>
      <c r="AU101" s="157" t="s">
        <v>79</v>
      </c>
      <c r="AY101" s="14" t="s">
        <v>189</v>
      </c>
      <c r="BE101" s="158">
        <f>IF(N101="základní",J101,0)</f>
        <v>0</v>
      </c>
      <c r="BF101" s="158">
        <f>IF(N101="snížená",J101,0)</f>
        <v>0</v>
      </c>
      <c r="BG101" s="158">
        <f>IF(N101="zákl. přenesená",J101,0)</f>
        <v>0</v>
      </c>
      <c r="BH101" s="158">
        <f>IF(N101="sníž. přenesená",J101,0)</f>
        <v>0</v>
      </c>
      <c r="BI101" s="158">
        <f>IF(N101="nulová",J101,0)</f>
        <v>0</v>
      </c>
      <c r="BJ101" s="14" t="s">
        <v>85</v>
      </c>
      <c r="BK101" s="158">
        <f>ROUND(I101*H101,2)</f>
        <v>0</v>
      </c>
      <c r="BL101" s="14" t="s">
        <v>196</v>
      </c>
      <c r="BM101" s="157" t="s">
        <v>220</v>
      </c>
    </row>
    <row r="102" spans="2:65" s="11" customFormat="1" ht="25.9" customHeight="1">
      <c r="B102" s="132"/>
      <c r="D102" s="133" t="s">
        <v>71</v>
      </c>
      <c r="E102" s="134" t="s">
        <v>1711</v>
      </c>
      <c r="F102" s="134" t="s">
        <v>1712</v>
      </c>
      <c r="I102" s="135"/>
      <c r="J102" s="136">
        <f>BK102</f>
        <v>0</v>
      </c>
      <c r="L102" s="132"/>
      <c r="M102" s="137"/>
      <c r="N102" s="138"/>
      <c r="O102" s="138"/>
      <c r="P102" s="139">
        <f>SUM(P103:P111)</f>
        <v>0</v>
      </c>
      <c r="Q102" s="138"/>
      <c r="R102" s="139">
        <f>SUM(R103:R111)</f>
        <v>0</v>
      </c>
      <c r="S102" s="138"/>
      <c r="T102" s="140">
        <f>SUM(T103:T111)</f>
        <v>0</v>
      </c>
      <c r="AR102" s="133" t="s">
        <v>79</v>
      </c>
      <c r="AT102" s="141" t="s">
        <v>71</v>
      </c>
      <c r="AU102" s="141" t="s">
        <v>72</v>
      </c>
      <c r="AY102" s="133" t="s">
        <v>189</v>
      </c>
      <c r="BK102" s="142">
        <f>SUM(BK103:BK111)</f>
        <v>0</v>
      </c>
    </row>
    <row r="103" spans="2:65" s="1" customFormat="1" ht="16.5" customHeight="1">
      <c r="B103" s="145"/>
      <c r="C103" s="146" t="s">
        <v>208</v>
      </c>
      <c r="D103" s="146" t="s">
        <v>191</v>
      </c>
      <c r="E103" s="147" t="s">
        <v>1713</v>
      </c>
      <c r="F103" s="148" t="s">
        <v>1714</v>
      </c>
      <c r="G103" s="149" t="s">
        <v>681</v>
      </c>
      <c r="H103" s="150">
        <v>1</v>
      </c>
      <c r="I103" s="151"/>
      <c r="J103" s="152">
        <f t="shared" ref="J103:J111" si="0">ROUND(I103*H103,2)</f>
        <v>0</v>
      </c>
      <c r="K103" s="148" t="s">
        <v>1453</v>
      </c>
      <c r="L103" s="29"/>
      <c r="M103" s="153" t="s">
        <v>3</v>
      </c>
      <c r="N103" s="154" t="s">
        <v>44</v>
      </c>
      <c r="O103" s="49"/>
      <c r="P103" s="155">
        <f t="shared" ref="P103:P111" si="1">O103*H103</f>
        <v>0</v>
      </c>
      <c r="Q103" s="155">
        <v>0</v>
      </c>
      <c r="R103" s="155">
        <f t="shared" ref="R103:R111" si="2">Q103*H103</f>
        <v>0</v>
      </c>
      <c r="S103" s="155">
        <v>0</v>
      </c>
      <c r="T103" s="156">
        <f t="shared" ref="T103:T111" si="3">S103*H103</f>
        <v>0</v>
      </c>
      <c r="AR103" s="157" t="s">
        <v>196</v>
      </c>
      <c r="AT103" s="157" t="s">
        <v>191</v>
      </c>
      <c r="AU103" s="157" t="s">
        <v>79</v>
      </c>
      <c r="AY103" s="14" t="s">
        <v>189</v>
      </c>
      <c r="BE103" s="158">
        <f t="shared" ref="BE103:BE111" si="4">IF(N103="základní",J103,0)</f>
        <v>0</v>
      </c>
      <c r="BF103" s="158">
        <f t="shared" ref="BF103:BF111" si="5">IF(N103="snížená",J103,0)</f>
        <v>0</v>
      </c>
      <c r="BG103" s="158">
        <f t="shared" ref="BG103:BG111" si="6">IF(N103="zákl. přenesená",J103,0)</f>
        <v>0</v>
      </c>
      <c r="BH103" s="158">
        <f t="shared" ref="BH103:BH111" si="7">IF(N103="sníž. přenesená",J103,0)</f>
        <v>0</v>
      </c>
      <c r="BI103" s="158">
        <f t="shared" ref="BI103:BI111" si="8">IF(N103="nulová",J103,0)</f>
        <v>0</v>
      </c>
      <c r="BJ103" s="14" t="s">
        <v>85</v>
      </c>
      <c r="BK103" s="158">
        <f t="shared" ref="BK103:BK111" si="9">ROUND(I103*H103,2)</f>
        <v>0</v>
      </c>
      <c r="BL103" s="14" t="s">
        <v>196</v>
      </c>
      <c r="BM103" s="157" t="s">
        <v>230</v>
      </c>
    </row>
    <row r="104" spans="2:65" s="1" customFormat="1" ht="16.5" customHeight="1">
      <c r="B104" s="145"/>
      <c r="C104" s="146" t="s">
        <v>212</v>
      </c>
      <c r="D104" s="146" t="s">
        <v>191</v>
      </c>
      <c r="E104" s="147" t="s">
        <v>1715</v>
      </c>
      <c r="F104" s="148" t="s">
        <v>1716</v>
      </c>
      <c r="G104" s="149" t="s">
        <v>681</v>
      </c>
      <c r="H104" s="150">
        <v>6</v>
      </c>
      <c r="I104" s="151"/>
      <c r="J104" s="152">
        <f t="shared" si="0"/>
        <v>0</v>
      </c>
      <c r="K104" s="148" t="s">
        <v>1453</v>
      </c>
      <c r="L104" s="29"/>
      <c r="M104" s="153" t="s">
        <v>3</v>
      </c>
      <c r="N104" s="154" t="s">
        <v>44</v>
      </c>
      <c r="O104" s="49"/>
      <c r="P104" s="155">
        <f t="shared" si="1"/>
        <v>0</v>
      </c>
      <c r="Q104" s="155">
        <v>0</v>
      </c>
      <c r="R104" s="155">
        <f t="shared" si="2"/>
        <v>0</v>
      </c>
      <c r="S104" s="155">
        <v>0</v>
      </c>
      <c r="T104" s="156">
        <f t="shared" si="3"/>
        <v>0</v>
      </c>
      <c r="AR104" s="157" t="s">
        <v>196</v>
      </c>
      <c r="AT104" s="157" t="s">
        <v>191</v>
      </c>
      <c r="AU104" s="157" t="s">
        <v>79</v>
      </c>
      <c r="AY104" s="14" t="s">
        <v>189</v>
      </c>
      <c r="BE104" s="158">
        <f t="shared" si="4"/>
        <v>0</v>
      </c>
      <c r="BF104" s="158">
        <f t="shared" si="5"/>
        <v>0</v>
      </c>
      <c r="BG104" s="158">
        <f t="shared" si="6"/>
        <v>0</v>
      </c>
      <c r="BH104" s="158">
        <f t="shared" si="7"/>
        <v>0</v>
      </c>
      <c r="BI104" s="158">
        <f t="shared" si="8"/>
        <v>0</v>
      </c>
      <c r="BJ104" s="14" t="s">
        <v>85</v>
      </c>
      <c r="BK104" s="158">
        <f t="shared" si="9"/>
        <v>0</v>
      </c>
      <c r="BL104" s="14" t="s">
        <v>196</v>
      </c>
      <c r="BM104" s="157" t="s">
        <v>1312</v>
      </c>
    </row>
    <row r="105" spans="2:65" s="1" customFormat="1" ht="16.5" customHeight="1">
      <c r="B105" s="145"/>
      <c r="C105" s="146" t="s">
        <v>216</v>
      </c>
      <c r="D105" s="146" t="s">
        <v>191</v>
      </c>
      <c r="E105" s="147" t="s">
        <v>1717</v>
      </c>
      <c r="F105" s="148" t="s">
        <v>1718</v>
      </c>
      <c r="G105" s="149" t="s">
        <v>681</v>
      </c>
      <c r="H105" s="150">
        <v>1</v>
      </c>
      <c r="I105" s="151"/>
      <c r="J105" s="152">
        <f t="shared" si="0"/>
        <v>0</v>
      </c>
      <c r="K105" s="148" t="s">
        <v>1453</v>
      </c>
      <c r="L105" s="29"/>
      <c r="M105" s="153" t="s">
        <v>3</v>
      </c>
      <c r="N105" s="154" t="s">
        <v>44</v>
      </c>
      <c r="O105" s="49"/>
      <c r="P105" s="155">
        <f t="shared" si="1"/>
        <v>0</v>
      </c>
      <c r="Q105" s="155">
        <v>0</v>
      </c>
      <c r="R105" s="155">
        <f t="shared" si="2"/>
        <v>0</v>
      </c>
      <c r="S105" s="155">
        <v>0</v>
      </c>
      <c r="T105" s="156">
        <f t="shared" si="3"/>
        <v>0</v>
      </c>
      <c r="AR105" s="157" t="s">
        <v>196</v>
      </c>
      <c r="AT105" s="157" t="s">
        <v>191</v>
      </c>
      <c r="AU105" s="157" t="s">
        <v>79</v>
      </c>
      <c r="AY105" s="14" t="s">
        <v>189</v>
      </c>
      <c r="BE105" s="158">
        <f t="shared" si="4"/>
        <v>0</v>
      </c>
      <c r="BF105" s="158">
        <f t="shared" si="5"/>
        <v>0</v>
      </c>
      <c r="BG105" s="158">
        <f t="shared" si="6"/>
        <v>0</v>
      </c>
      <c r="BH105" s="158">
        <f t="shared" si="7"/>
        <v>0</v>
      </c>
      <c r="BI105" s="158">
        <f t="shared" si="8"/>
        <v>0</v>
      </c>
      <c r="BJ105" s="14" t="s">
        <v>85</v>
      </c>
      <c r="BK105" s="158">
        <f t="shared" si="9"/>
        <v>0</v>
      </c>
      <c r="BL105" s="14" t="s">
        <v>196</v>
      </c>
      <c r="BM105" s="157" t="s">
        <v>247</v>
      </c>
    </row>
    <row r="106" spans="2:65" s="1" customFormat="1" ht="16.5" customHeight="1">
      <c r="B106" s="145"/>
      <c r="C106" s="146" t="s">
        <v>220</v>
      </c>
      <c r="D106" s="146" t="s">
        <v>191</v>
      </c>
      <c r="E106" s="147" t="s">
        <v>1719</v>
      </c>
      <c r="F106" s="148" t="s">
        <v>1720</v>
      </c>
      <c r="G106" s="149" t="s">
        <v>681</v>
      </c>
      <c r="H106" s="150">
        <v>1</v>
      </c>
      <c r="I106" s="151"/>
      <c r="J106" s="152">
        <f t="shared" si="0"/>
        <v>0</v>
      </c>
      <c r="K106" s="148" t="s">
        <v>1453</v>
      </c>
      <c r="L106" s="29"/>
      <c r="M106" s="153" t="s">
        <v>3</v>
      </c>
      <c r="N106" s="154" t="s">
        <v>44</v>
      </c>
      <c r="O106" s="49"/>
      <c r="P106" s="155">
        <f t="shared" si="1"/>
        <v>0</v>
      </c>
      <c r="Q106" s="155">
        <v>0</v>
      </c>
      <c r="R106" s="155">
        <f t="shared" si="2"/>
        <v>0</v>
      </c>
      <c r="S106" s="155">
        <v>0</v>
      </c>
      <c r="T106" s="156">
        <f t="shared" si="3"/>
        <v>0</v>
      </c>
      <c r="AR106" s="157" t="s">
        <v>196</v>
      </c>
      <c r="AT106" s="157" t="s">
        <v>191</v>
      </c>
      <c r="AU106" s="157" t="s">
        <v>79</v>
      </c>
      <c r="AY106" s="14" t="s">
        <v>189</v>
      </c>
      <c r="BE106" s="158">
        <f t="shared" si="4"/>
        <v>0</v>
      </c>
      <c r="BF106" s="158">
        <f t="shared" si="5"/>
        <v>0</v>
      </c>
      <c r="BG106" s="158">
        <f t="shared" si="6"/>
        <v>0</v>
      </c>
      <c r="BH106" s="158">
        <f t="shared" si="7"/>
        <v>0</v>
      </c>
      <c r="BI106" s="158">
        <f t="shared" si="8"/>
        <v>0</v>
      </c>
      <c r="BJ106" s="14" t="s">
        <v>85</v>
      </c>
      <c r="BK106" s="158">
        <f t="shared" si="9"/>
        <v>0</v>
      </c>
      <c r="BL106" s="14" t="s">
        <v>196</v>
      </c>
      <c r="BM106" s="157" t="s">
        <v>254</v>
      </c>
    </row>
    <row r="107" spans="2:65" s="1" customFormat="1" ht="16.5" customHeight="1">
      <c r="B107" s="145"/>
      <c r="C107" s="146" t="s">
        <v>225</v>
      </c>
      <c r="D107" s="146" t="s">
        <v>191</v>
      </c>
      <c r="E107" s="147" t="s">
        <v>1721</v>
      </c>
      <c r="F107" s="148" t="s">
        <v>1722</v>
      </c>
      <c r="G107" s="149" t="s">
        <v>681</v>
      </c>
      <c r="H107" s="150">
        <v>1</v>
      </c>
      <c r="I107" s="151"/>
      <c r="J107" s="152">
        <f t="shared" si="0"/>
        <v>0</v>
      </c>
      <c r="K107" s="148" t="s">
        <v>1453</v>
      </c>
      <c r="L107" s="29"/>
      <c r="M107" s="153" t="s">
        <v>3</v>
      </c>
      <c r="N107" s="154" t="s">
        <v>44</v>
      </c>
      <c r="O107" s="49"/>
      <c r="P107" s="155">
        <f t="shared" si="1"/>
        <v>0</v>
      </c>
      <c r="Q107" s="155">
        <v>0</v>
      </c>
      <c r="R107" s="155">
        <f t="shared" si="2"/>
        <v>0</v>
      </c>
      <c r="S107" s="155">
        <v>0</v>
      </c>
      <c r="T107" s="156">
        <f t="shared" si="3"/>
        <v>0</v>
      </c>
      <c r="AR107" s="157" t="s">
        <v>196</v>
      </c>
      <c r="AT107" s="157" t="s">
        <v>191</v>
      </c>
      <c r="AU107" s="157" t="s">
        <v>79</v>
      </c>
      <c r="AY107" s="14" t="s">
        <v>189</v>
      </c>
      <c r="BE107" s="158">
        <f t="shared" si="4"/>
        <v>0</v>
      </c>
      <c r="BF107" s="158">
        <f t="shared" si="5"/>
        <v>0</v>
      </c>
      <c r="BG107" s="158">
        <f t="shared" si="6"/>
        <v>0</v>
      </c>
      <c r="BH107" s="158">
        <f t="shared" si="7"/>
        <v>0</v>
      </c>
      <c r="BI107" s="158">
        <f t="shared" si="8"/>
        <v>0</v>
      </c>
      <c r="BJ107" s="14" t="s">
        <v>85</v>
      </c>
      <c r="BK107" s="158">
        <f t="shared" si="9"/>
        <v>0</v>
      </c>
      <c r="BL107" s="14" t="s">
        <v>196</v>
      </c>
      <c r="BM107" s="157" t="s">
        <v>264</v>
      </c>
    </row>
    <row r="108" spans="2:65" s="1" customFormat="1" ht="16.5" customHeight="1">
      <c r="B108" s="145"/>
      <c r="C108" s="146" t="s">
        <v>230</v>
      </c>
      <c r="D108" s="146" t="s">
        <v>191</v>
      </c>
      <c r="E108" s="147" t="s">
        <v>1723</v>
      </c>
      <c r="F108" s="148" t="s">
        <v>1724</v>
      </c>
      <c r="G108" s="149" t="s">
        <v>681</v>
      </c>
      <c r="H108" s="150">
        <v>1</v>
      </c>
      <c r="I108" s="151"/>
      <c r="J108" s="152">
        <f t="shared" si="0"/>
        <v>0</v>
      </c>
      <c r="K108" s="148" t="s">
        <v>1453</v>
      </c>
      <c r="L108" s="29"/>
      <c r="M108" s="153" t="s">
        <v>3</v>
      </c>
      <c r="N108" s="154" t="s">
        <v>44</v>
      </c>
      <c r="O108" s="49"/>
      <c r="P108" s="155">
        <f t="shared" si="1"/>
        <v>0</v>
      </c>
      <c r="Q108" s="155">
        <v>0</v>
      </c>
      <c r="R108" s="155">
        <f t="shared" si="2"/>
        <v>0</v>
      </c>
      <c r="S108" s="155">
        <v>0</v>
      </c>
      <c r="T108" s="156">
        <f t="shared" si="3"/>
        <v>0</v>
      </c>
      <c r="AR108" s="157" t="s">
        <v>196</v>
      </c>
      <c r="AT108" s="157" t="s">
        <v>191</v>
      </c>
      <c r="AU108" s="157" t="s">
        <v>79</v>
      </c>
      <c r="AY108" s="14" t="s">
        <v>189</v>
      </c>
      <c r="BE108" s="158">
        <f t="shared" si="4"/>
        <v>0</v>
      </c>
      <c r="BF108" s="158">
        <f t="shared" si="5"/>
        <v>0</v>
      </c>
      <c r="BG108" s="158">
        <f t="shared" si="6"/>
        <v>0</v>
      </c>
      <c r="BH108" s="158">
        <f t="shared" si="7"/>
        <v>0</v>
      </c>
      <c r="BI108" s="158">
        <f t="shared" si="8"/>
        <v>0</v>
      </c>
      <c r="BJ108" s="14" t="s">
        <v>85</v>
      </c>
      <c r="BK108" s="158">
        <f t="shared" si="9"/>
        <v>0</v>
      </c>
      <c r="BL108" s="14" t="s">
        <v>196</v>
      </c>
      <c r="BM108" s="157" t="s">
        <v>272</v>
      </c>
    </row>
    <row r="109" spans="2:65" s="1" customFormat="1" ht="16.5" customHeight="1">
      <c r="B109" s="145"/>
      <c r="C109" s="146" t="s">
        <v>235</v>
      </c>
      <c r="D109" s="146" t="s">
        <v>191</v>
      </c>
      <c r="E109" s="147" t="s">
        <v>1725</v>
      </c>
      <c r="F109" s="148" t="s">
        <v>1726</v>
      </c>
      <c r="G109" s="149" t="s">
        <v>681</v>
      </c>
      <c r="H109" s="150">
        <v>1</v>
      </c>
      <c r="I109" s="151"/>
      <c r="J109" s="152">
        <f t="shared" si="0"/>
        <v>0</v>
      </c>
      <c r="K109" s="148" t="s">
        <v>1453</v>
      </c>
      <c r="L109" s="29"/>
      <c r="M109" s="153" t="s">
        <v>3</v>
      </c>
      <c r="N109" s="154" t="s">
        <v>44</v>
      </c>
      <c r="O109" s="49"/>
      <c r="P109" s="155">
        <f t="shared" si="1"/>
        <v>0</v>
      </c>
      <c r="Q109" s="155">
        <v>0</v>
      </c>
      <c r="R109" s="155">
        <f t="shared" si="2"/>
        <v>0</v>
      </c>
      <c r="S109" s="155">
        <v>0</v>
      </c>
      <c r="T109" s="156">
        <f t="shared" si="3"/>
        <v>0</v>
      </c>
      <c r="AR109" s="157" t="s">
        <v>196</v>
      </c>
      <c r="AT109" s="157" t="s">
        <v>191</v>
      </c>
      <c r="AU109" s="157" t="s">
        <v>79</v>
      </c>
      <c r="AY109" s="14" t="s">
        <v>189</v>
      </c>
      <c r="BE109" s="158">
        <f t="shared" si="4"/>
        <v>0</v>
      </c>
      <c r="BF109" s="158">
        <f t="shared" si="5"/>
        <v>0</v>
      </c>
      <c r="BG109" s="158">
        <f t="shared" si="6"/>
        <v>0</v>
      </c>
      <c r="BH109" s="158">
        <f t="shared" si="7"/>
        <v>0</v>
      </c>
      <c r="BI109" s="158">
        <f t="shared" si="8"/>
        <v>0</v>
      </c>
      <c r="BJ109" s="14" t="s">
        <v>85</v>
      </c>
      <c r="BK109" s="158">
        <f t="shared" si="9"/>
        <v>0</v>
      </c>
      <c r="BL109" s="14" t="s">
        <v>196</v>
      </c>
      <c r="BM109" s="157" t="s">
        <v>280</v>
      </c>
    </row>
    <row r="110" spans="2:65" s="1" customFormat="1" ht="16.5" customHeight="1">
      <c r="B110" s="145"/>
      <c r="C110" s="146" t="s">
        <v>1312</v>
      </c>
      <c r="D110" s="146" t="s">
        <v>191</v>
      </c>
      <c r="E110" s="147" t="s">
        <v>1727</v>
      </c>
      <c r="F110" s="148" t="s">
        <v>1728</v>
      </c>
      <c r="G110" s="149" t="s">
        <v>681</v>
      </c>
      <c r="H110" s="150">
        <v>1</v>
      </c>
      <c r="I110" s="151"/>
      <c r="J110" s="152">
        <f t="shared" si="0"/>
        <v>0</v>
      </c>
      <c r="K110" s="148" t="s">
        <v>1453</v>
      </c>
      <c r="L110" s="29"/>
      <c r="M110" s="153" t="s">
        <v>3</v>
      </c>
      <c r="N110" s="154" t="s">
        <v>44</v>
      </c>
      <c r="O110" s="49"/>
      <c r="P110" s="155">
        <f t="shared" si="1"/>
        <v>0</v>
      </c>
      <c r="Q110" s="155">
        <v>0</v>
      </c>
      <c r="R110" s="155">
        <f t="shared" si="2"/>
        <v>0</v>
      </c>
      <c r="S110" s="155">
        <v>0</v>
      </c>
      <c r="T110" s="156">
        <f t="shared" si="3"/>
        <v>0</v>
      </c>
      <c r="AR110" s="157" t="s">
        <v>196</v>
      </c>
      <c r="AT110" s="157" t="s">
        <v>191</v>
      </c>
      <c r="AU110" s="157" t="s">
        <v>79</v>
      </c>
      <c r="AY110" s="14" t="s">
        <v>189</v>
      </c>
      <c r="BE110" s="158">
        <f t="shared" si="4"/>
        <v>0</v>
      </c>
      <c r="BF110" s="158">
        <f t="shared" si="5"/>
        <v>0</v>
      </c>
      <c r="BG110" s="158">
        <f t="shared" si="6"/>
        <v>0</v>
      </c>
      <c r="BH110" s="158">
        <f t="shared" si="7"/>
        <v>0</v>
      </c>
      <c r="BI110" s="158">
        <f t="shared" si="8"/>
        <v>0</v>
      </c>
      <c r="BJ110" s="14" t="s">
        <v>85</v>
      </c>
      <c r="BK110" s="158">
        <f t="shared" si="9"/>
        <v>0</v>
      </c>
      <c r="BL110" s="14" t="s">
        <v>196</v>
      </c>
      <c r="BM110" s="157" t="s">
        <v>288</v>
      </c>
    </row>
    <row r="111" spans="2:65" s="1" customFormat="1" ht="16.5" customHeight="1">
      <c r="B111" s="145"/>
      <c r="C111" s="146" t="s">
        <v>243</v>
      </c>
      <c r="D111" s="146" t="s">
        <v>191</v>
      </c>
      <c r="E111" s="147" t="s">
        <v>1729</v>
      </c>
      <c r="F111" s="148" t="s">
        <v>1730</v>
      </c>
      <c r="G111" s="149" t="s">
        <v>681</v>
      </c>
      <c r="H111" s="150">
        <v>1</v>
      </c>
      <c r="I111" s="151"/>
      <c r="J111" s="152">
        <f t="shared" si="0"/>
        <v>0</v>
      </c>
      <c r="K111" s="148" t="s">
        <v>1453</v>
      </c>
      <c r="L111" s="29"/>
      <c r="M111" s="153" t="s">
        <v>3</v>
      </c>
      <c r="N111" s="154" t="s">
        <v>44</v>
      </c>
      <c r="O111" s="49"/>
      <c r="P111" s="155">
        <f t="shared" si="1"/>
        <v>0</v>
      </c>
      <c r="Q111" s="155">
        <v>0</v>
      </c>
      <c r="R111" s="155">
        <f t="shared" si="2"/>
        <v>0</v>
      </c>
      <c r="S111" s="155">
        <v>0</v>
      </c>
      <c r="T111" s="156">
        <f t="shared" si="3"/>
        <v>0</v>
      </c>
      <c r="AR111" s="157" t="s">
        <v>196</v>
      </c>
      <c r="AT111" s="157" t="s">
        <v>191</v>
      </c>
      <c r="AU111" s="157" t="s">
        <v>79</v>
      </c>
      <c r="AY111" s="14" t="s">
        <v>189</v>
      </c>
      <c r="BE111" s="158">
        <f t="shared" si="4"/>
        <v>0</v>
      </c>
      <c r="BF111" s="158">
        <f t="shared" si="5"/>
        <v>0</v>
      </c>
      <c r="BG111" s="158">
        <f t="shared" si="6"/>
        <v>0</v>
      </c>
      <c r="BH111" s="158">
        <f t="shared" si="7"/>
        <v>0</v>
      </c>
      <c r="BI111" s="158">
        <f t="shared" si="8"/>
        <v>0</v>
      </c>
      <c r="BJ111" s="14" t="s">
        <v>85</v>
      </c>
      <c r="BK111" s="158">
        <f t="shared" si="9"/>
        <v>0</v>
      </c>
      <c r="BL111" s="14" t="s">
        <v>196</v>
      </c>
      <c r="BM111" s="157" t="s">
        <v>296</v>
      </c>
    </row>
    <row r="112" spans="2:65" s="11" customFormat="1" ht="25.9" customHeight="1">
      <c r="B112" s="132"/>
      <c r="D112" s="133" t="s">
        <v>71</v>
      </c>
      <c r="E112" s="134" t="s">
        <v>1731</v>
      </c>
      <c r="F112" s="134" t="s">
        <v>1732</v>
      </c>
      <c r="I112" s="135"/>
      <c r="J112" s="136">
        <f>BK112</f>
        <v>0</v>
      </c>
      <c r="L112" s="132"/>
      <c r="M112" s="137"/>
      <c r="N112" s="138"/>
      <c r="O112" s="138"/>
      <c r="P112" s="139">
        <f>P113</f>
        <v>0</v>
      </c>
      <c r="Q112" s="138"/>
      <c r="R112" s="139">
        <f>R113</f>
        <v>0</v>
      </c>
      <c r="S112" s="138"/>
      <c r="T112" s="140">
        <f>T113</f>
        <v>0</v>
      </c>
      <c r="AR112" s="133" t="s">
        <v>79</v>
      </c>
      <c r="AT112" s="141" t="s">
        <v>71</v>
      </c>
      <c r="AU112" s="141" t="s">
        <v>72</v>
      </c>
      <c r="AY112" s="133" t="s">
        <v>189</v>
      </c>
      <c r="BK112" s="142">
        <f>BK113</f>
        <v>0</v>
      </c>
    </row>
    <row r="113" spans="2:65" s="1" customFormat="1" ht="16.5" customHeight="1">
      <c r="B113" s="145"/>
      <c r="C113" s="146" t="s">
        <v>247</v>
      </c>
      <c r="D113" s="146" t="s">
        <v>191</v>
      </c>
      <c r="E113" s="147" t="s">
        <v>1733</v>
      </c>
      <c r="F113" s="148" t="s">
        <v>1734</v>
      </c>
      <c r="G113" s="149" t="s">
        <v>681</v>
      </c>
      <c r="H113" s="150">
        <v>1</v>
      </c>
      <c r="I113" s="151"/>
      <c r="J113" s="152">
        <f>ROUND(I113*H113,2)</f>
        <v>0</v>
      </c>
      <c r="K113" s="148" t="s">
        <v>1453</v>
      </c>
      <c r="L113" s="29"/>
      <c r="M113" s="153" t="s">
        <v>3</v>
      </c>
      <c r="N113" s="154" t="s">
        <v>44</v>
      </c>
      <c r="O113" s="49"/>
      <c r="P113" s="155">
        <f>O113*H113</f>
        <v>0</v>
      </c>
      <c r="Q113" s="155">
        <v>0</v>
      </c>
      <c r="R113" s="155">
        <f>Q113*H113</f>
        <v>0</v>
      </c>
      <c r="S113" s="155">
        <v>0</v>
      </c>
      <c r="T113" s="156">
        <f>S113*H113</f>
        <v>0</v>
      </c>
      <c r="AR113" s="157" t="s">
        <v>196</v>
      </c>
      <c r="AT113" s="157" t="s">
        <v>191</v>
      </c>
      <c r="AU113" s="157" t="s">
        <v>79</v>
      </c>
      <c r="AY113" s="14" t="s">
        <v>189</v>
      </c>
      <c r="BE113" s="158">
        <f>IF(N113="základní",J113,0)</f>
        <v>0</v>
      </c>
      <c r="BF113" s="158">
        <f>IF(N113="snížená",J113,0)</f>
        <v>0</v>
      </c>
      <c r="BG113" s="158">
        <f>IF(N113="zákl. přenesená",J113,0)</f>
        <v>0</v>
      </c>
      <c r="BH113" s="158">
        <f>IF(N113="sníž. přenesená",J113,0)</f>
        <v>0</v>
      </c>
      <c r="BI113" s="158">
        <f>IF(N113="nulová",J113,0)</f>
        <v>0</v>
      </c>
      <c r="BJ113" s="14" t="s">
        <v>85</v>
      </c>
      <c r="BK113" s="158">
        <f>ROUND(I113*H113,2)</f>
        <v>0</v>
      </c>
      <c r="BL113" s="14" t="s">
        <v>196</v>
      </c>
      <c r="BM113" s="157" t="s">
        <v>304</v>
      </c>
    </row>
    <row r="114" spans="2:65" s="11" customFormat="1" ht="25.9" customHeight="1">
      <c r="B114" s="132"/>
      <c r="D114" s="133" t="s">
        <v>71</v>
      </c>
      <c r="E114" s="134" t="s">
        <v>1735</v>
      </c>
      <c r="F114" s="134" t="s">
        <v>1736</v>
      </c>
      <c r="I114" s="135"/>
      <c r="J114" s="136">
        <f>BK114</f>
        <v>0</v>
      </c>
      <c r="L114" s="132"/>
      <c r="M114" s="137"/>
      <c r="N114" s="138"/>
      <c r="O114" s="138"/>
      <c r="P114" s="139">
        <f>SUM(P115:P128)</f>
        <v>0</v>
      </c>
      <c r="Q114" s="138"/>
      <c r="R114" s="139">
        <f>SUM(R115:R128)</f>
        <v>0</v>
      </c>
      <c r="S114" s="138"/>
      <c r="T114" s="140">
        <f>SUM(T115:T128)</f>
        <v>0</v>
      </c>
      <c r="AR114" s="133" t="s">
        <v>79</v>
      </c>
      <c r="AT114" s="141" t="s">
        <v>71</v>
      </c>
      <c r="AU114" s="141" t="s">
        <v>72</v>
      </c>
      <c r="AY114" s="133" t="s">
        <v>189</v>
      </c>
      <c r="BK114" s="142">
        <f>SUM(BK115:BK128)</f>
        <v>0</v>
      </c>
    </row>
    <row r="115" spans="2:65" s="1" customFormat="1" ht="16.5" customHeight="1">
      <c r="B115" s="145"/>
      <c r="C115" s="146" t="s">
        <v>9</v>
      </c>
      <c r="D115" s="146" t="s">
        <v>191</v>
      </c>
      <c r="E115" s="147" t="s">
        <v>1737</v>
      </c>
      <c r="F115" s="148" t="s">
        <v>1738</v>
      </c>
      <c r="G115" s="149" t="s">
        <v>681</v>
      </c>
      <c r="H115" s="150">
        <v>3</v>
      </c>
      <c r="I115" s="151"/>
      <c r="J115" s="152">
        <f t="shared" ref="J115:J128" si="10">ROUND(I115*H115,2)</f>
        <v>0</v>
      </c>
      <c r="K115" s="148" t="s">
        <v>1453</v>
      </c>
      <c r="L115" s="29"/>
      <c r="M115" s="153" t="s">
        <v>3</v>
      </c>
      <c r="N115" s="154" t="s">
        <v>44</v>
      </c>
      <c r="O115" s="49"/>
      <c r="P115" s="155">
        <f t="shared" ref="P115:P128" si="11">O115*H115</f>
        <v>0</v>
      </c>
      <c r="Q115" s="155">
        <v>0</v>
      </c>
      <c r="R115" s="155">
        <f t="shared" ref="R115:R128" si="12">Q115*H115</f>
        <v>0</v>
      </c>
      <c r="S115" s="155">
        <v>0</v>
      </c>
      <c r="T115" s="156">
        <f t="shared" ref="T115:T128" si="13">S115*H115</f>
        <v>0</v>
      </c>
      <c r="AR115" s="157" t="s">
        <v>196</v>
      </c>
      <c r="AT115" s="157" t="s">
        <v>191</v>
      </c>
      <c r="AU115" s="157" t="s">
        <v>79</v>
      </c>
      <c r="AY115" s="14" t="s">
        <v>189</v>
      </c>
      <c r="BE115" s="158">
        <f t="shared" ref="BE115:BE128" si="14">IF(N115="základní",J115,0)</f>
        <v>0</v>
      </c>
      <c r="BF115" s="158">
        <f t="shared" ref="BF115:BF128" si="15">IF(N115="snížená",J115,0)</f>
        <v>0</v>
      </c>
      <c r="BG115" s="158">
        <f t="shared" ref="BG115:BG128" si="16">IF(N115="zákl. přenesená",J115,0)</f>
        <v>0</v>
      </c>
      <c r="BH115" s="158">
        <f t="shared" ref="BH115:BH128" si="17">IF(N115="sníž. přenesená",J115,0)</f>
        <v>0</v>
      </c>
      <c r="BI115" s="158">
        <f t="shared" ref="BI115:BI128" si="18">IF(N115="nulová",J115,0)</f>
        <v>0</v>
      </c>
      <c r="BJ115" s="14" t="s">
        <v>85</v>
      </c>
      <c r="BK115" s="158">
        <f t="shared" ref="BK115:BK128" si="19">ROUND(I115*H115,2)</f>
        <v>0</v>
      </c>
      <c r="BL115" s="14" t="s">
        <v>196</v>
      </c>
      <c r="BM115" s="157" t="s">
        <v>313</v>
      </c>
    </row>
    <row r="116" spans="2:65" s="1" customFormat="1" ht="16.5" customHeight="1">
      <c r="B116" s="145"/>
      <c r="C116" s="146" t="s">
        <v>254</v>
      </c>
      <c r="D116" s="146" t="s">
        <v>191</v>
      </c>
      <c r="E116" s="147" t="s">
        <v>1739</v>
      </c>
      <c r="F116" s="148" t="s">
        <v>1740</v>
      </c>
      <c r="G116" s="149" t="s">
        <v>681</v>
      </c>
      <c r="H116" s="150">
        <v>1</v>
      </c>
      <c r="I116" s="151"/>
      <c r="J116" s="152">
        <f t="shared" si="10"/>
        <v>0</v>
      </c>
      <c r="K116" s="148" t="s">
        <v>1453</v>
      </c>
      <c r="L116" s="29"/>
      <c r="M116" s="153" t="s">
        <v>3</v>
      </c>
      <c r="N116" s="154" t="s">
        <v>44</v>
      </c>
      <c r="O116" s="49"/>
      <c r="P116" s="155">
        <f t="shared" si="11"/>
        <v>0</v>
      </c>
      <c r="Q116" s="155">
        <v>0</v>
      </c>
      <c r="R116" s="155">
        <f t="shared" si="12"/>
        <v>0</v>
      </c>
      <c r="S116" s="155">
        <v>0</v>
      </c>
      <c r="T116" s="156">
        <f t="shared" si="13"/>
        <v>0</v>
      </c>
      <c r="AR116" s="157" t="s">
        <v>196</v>
      </c>
      <c r="AT116" s="157" t="s">
        <v>191</v>
      </c>
      <c r="AU116" s="157" t="s">
        <v>79</v>
      </c>
      <c r="AY116" s="14" t="s">
        <v>189</v>
      </c>
      <c r="BE116" s="158">
        <f t="shared" si="14"/>
        <v>0</v>
      </c>
      <c r="BF116" s="158">
        <f t="shared" si="15"/>
        <v>0</v>
      </c>
      <c r="BG116" s="158">
        <f t="shared" si="16"/>
        <v>0</v>
      </c>
      <c r="BH116" s="158">
        <f t="shared" si="17"/>
        <v>0</v>
      </c>
      <c r="BI116" s="158">
        <f t="shared" si="18"/>
        <v>0</v>
      </c>
      <c r="BJ116" s="14" t="s">
        <v>85</v>
      </c>
      <c r="BK116" s="158">
        <f t="shared" si="19"/>
        <v>0</v>
      </c>
      <c r="BL116" s="14" t="s">
        <v>196</v>
      </c>
      <c r="BM116" s="157" t="s">
        <v>321</v>
      </c>
    </row>
    <row r="117" spans="2:65" s="1" customFormat="1" ht="16.5" customHeight="1">
      <c r="B117" s="145"/>
      <c r="C117" s="146" t="s">
        <v>1330</v>
      </c>
      <c r="D117" s="146" t="s">
        <v>191</v>
      </c>
      <c r="E117" s="147" t="s">
        <v>1741</v>
      </c>
      <c r="F117" s="148" t="s">
        <v>1742</v>
      </c>
      <c r="G117" s="149" t="s">
        <v>258</v>
      </c>
      <c r="H117" s="150">
        <v>89</v>
      </c>
      <c r="I117" s="151"/>
      <c r="J117" s="152">
        <f t="shared" si="10"/>
        <v>0</v>
      </c>
      <c r="K117" s="148" t="s">
        <v>1453</v>
      </c>
      <c r="L117" s="29"/>
      <c r="M117" s="153" t="s">
        <v>3</v>
      </c>
      <c r="N117" s="154" t="s">
        <v>44</v>
      </c>
      <c r="O117" s="49"/>
      <c r="P117" s="155">
        <f t="shared" si="11"/>
        <v>0</v>
      </c>
      <c r="Q117" s="155">
        <v>0</v>
      </c>
      <c r="R117" s="155">
        <f t="shared" si="12"/>
        <v>0</v>
      </c>
      <c r="S117" s="155">
        <v>0</v>
      </c>
      <c r="T117" s="156">
        <f t="shared" si="13"/>
        <v>0</v>
      </c>
      <c r="AR117" s="157" t="s">
        <v>196</v>
      </c>
      <c r="AT117" s="157" t="s">
        <v>191</v>
      </c>
      <c r="AU117" s="157" t="s">
        <v>79</v>
      </c>
      <c r="AY117" s="14" t="s">
        <v>189</v>
      </c>
      <c r="BE117" s="158">
        <f t="shared" si="14"/>
        <v>0</v>
      </c>
      <c r="BF117" s="158">
        <f t="shared" si="15"/>
        <v>0</v>
      </c>
      <c r="BG117" s="158">
        <f t="shared" si="16"/>
        <v>0</v>
      </c>
      <c r="BH117" s="158">
        <f t="shared" si="17"/>
        <v>0</v>
      </c>
      <c r="BI117" s="158">
        <f t="shared" si="18"/>
        <v>0</v>
      </c>
      <c r="BJ117" s="14" t="s">
        <v>85</v>
      </c>
      <c r="BK117" s="158">
        <f t="shared" si="19"/>
        <v>0</v>
      </c>
      <c r="BL117" s="14" t="s">
        <v>196</v>
      </c>
      <c r="BM117" s="157" t="s">
        <v>329</v>
      </c>
    </row>
    <row r="118" spans="2:65" s="1" customFormat="1" ht="16.5" customHeight="1">
      <c r="B118" s="145"/>
      <c r="C118" s="146" t="s">
        <v>264</v>
      </c>
      <c r="D118" s="146" t="s">
        <v>191</v>
      </c>
      <c r="E118" s="147" t="s">
        <v>1743</v>
      </c>
      <c r="F118" s="148" t="s">
        <v>1744</v>
      </c>
      <c r="G118" s="149" t="s">
        <v>258</v>
      </c>
      <c r="H118" s="150">
        <v>18</v>
      </c>
      <c r="I118" s="151"/>
      <c r="J118" s="152">
        <f t="shared" si="10"/>
        <v>0</v>
      </c>
      <c r="K118" s="148" t="s">
        <v>1453</v>
      </c>
      <c r="L118" s="29"/>
      <c r="M118" s="153" t="s">
        <v>3</v>
      </c>
      <c r="N118" s="154" t="s">
        <v>44</v>
      </c>
      <c r="O118" s="49"/>
      <c r="P118" s="155">
        <f t="shared" si="11"/>
        <v>0</v>
      </c>
      <c r="Q118" s="155">
        <v>0</v>
      </c>
      <c r="R118" s="155">
        <f t="shared" si="12"/>
        <v>0</v>
      </c>
      <c r="S118" s="155">
        <v>0</v>
      </c>
      <c r="T118" s="156">
        <f t="shared" si="13"/>
        <v>0</v>
      </c>
      <c r="AR118" s="157" t="s">
        <v>196</v>
      </c>
      <c r="AT118" s="157" t="s">
        <v>191</v>
      </c>
      <c r="AU118" s="157" t="s">
        <v>79</v>
      </c>
      <c r="AY118" s="14" t="s">
        <v>189</v>
      </c>
      <c r="BE118" s="158">
        <f t="shared" si="14"/>
        <v>0</v>
      </c>
      <c r="BF118" s="158">
        <f t="shared" si="15"/>
        <v>0</v>
      </c>
      <c r="BG118" s="158">
        <f t="shared" si="16"/>
        <v>0</v>
      </c>
      <c r="BH118" s="158">
        <f t="shared" si="17"/>
        <v>0</v>
      </c>
      <c r="BI118" s="158">
        <f t="shared" si="18"/>
        <v>0</v>
      </c>
      <c r="BJ118" s="14" t="s">
        <v>85</v>
      </c>
      <c r="BK118" s="158">
        <f t="shared" si="19"/>
        <v>0</v>
      </c>
      <c r="BL118" s="14" t="s">
        <v>196</v>
      </c>
      <c r="BM118" s="157" t="s">
        <v>337</v>
      </c>
    </row>
    <row r="119" spans="2:65" s="1" customFormat="1" ht="16.5" customHeight="1">
      <c r="B119" s="145"/>
      <c r="C119" s="146" t="s">
        <v>1337</v>
      </c>
      <c r="D119" s="146" t="s">
        <v>191</v>
      </c>
      <c r="E119" s="147" t="s">
        <v>1745</v>
      </c>
      <c r="F119" s="148" t="s">
        <v>1746</v>
      </c>
      <c r="G119" s="149" t="s">
        <v>258</v>
      </c>
      <c r="H119" s="150">
        <v>39</v>
      </c>
      <c r="I119" s="151"/>
      <c r="J119" s="152">
        <f t="shared" si="10"/>
        <v>0</v>
      </c>
      <c r="K119" s="148" t="s">
        <v>1453</v>
      </c>
      <c r="L119" s="29"/>
      <c r="M119" s="153" t="s">
        <v>3</v>
      </c>
      <c r="N119" s="154" t="s">
        <v>44</v>
      </c>
      <c r="O119" s="49"/>
      <c r="P119" s="155">
        <f t="shared" si="11"/>
        <v>0</v>
      </c>
      <c r="Q119" s="155">
        <v>0</v>
      </c>
      <c r="R119" s="155">
        <f t="shared" si="12"/>
        <v>0</v>
      </c>
      <c r="S119" s="155">
        <v>0</v>
      </c>
      <c r="T119" s="156">
        <f t="shared" si="13"/>
        <v>0</v>
      </c>
      <c r="AR119" s="157" t="s">
        <v>196</v>
      </c>
      <c r="AT119" s="157" t="s">
        <v>191</v>
      </c>
      <c r="AU119" s="157" t="s">
        <v>79</v>
      </c>
      <c r="AY119" s="14" t="s">
        <v>189</v>
      </c>
      <c r="BE119" s="158">
        <f t="shared" si="14"/>
        <v>0</v>
      </c>
      <c r="BF119" s="158">
        <f t="shared" si="15"/>
        <v>0</v>
      </c>
      <c r="BG119" s="158">
        <f t="shared" si="16"/>
        <v>0</v>
      </c>
      <c r="BH119" s="158">
        <f t="shared" si="17"/>
        <v>0</v>
      </c>
      <c r="BI119" s="158">
        <f t="shared" si="18"/>
        <v>0</v>
      </c>
      <c r="BJ119" s="14" t="s">
        <v>85</v>
      </c>
      <c r="BK119" s="158">
        <f t="shared" si="19"/>
        <v>0</v>
      </c>
      <c r="BL119" s="14" t="s">
        <v>196</v>
      </c>
      <c r="BM119" s="157" t="s">
        <v>345</v>
      </c>
    </row>
    <row r="120" spans="2:65" s="1" customFormat="1" ht="16.5" customHeight="1">
      <c r="B120" s="145"/>
      <c r="C120" s="146" t="s">
        <v>272</v>
      </c>
      <c r="D120" s="146" t="s">
        <v>191</v>
      </c>
      <c r="E120" s="147" t="s">
        <v>1747</v>
      </c>
      <c r="F120" s="148" t="s">
        <v>1748</v>
      </c>
      <c r="G120" s="149" t="s">
        <v>258</v>
      </c>
      <c r="H120" s="150">
        <v>178</v>
      </c>
      <c r="I120" s="151"/>
      <c r="J120" s="152">
        <f t="shared" si="10"/>
        <v>0</v>
      </c>
      <c r="K120" s="148" t="s">
        <v>1453</v>
      </c>
      <c r="L120" s="29"/>
      <c r="M120" s="153" t="s">
        <v>3</v>
      </c>
      <c r="N120" s="154" t="s">
        <v>44</v>
      </c>
      <c r="O120" s="49"/>
      <c r="P120" s="155">
        <f t="shared" si="11"/>
        <v>0</v>
      </c>
      <c r="Q120" s="155">
        <v>0</v>
      </c>
      <c r="R120" s="155">
        <f t="shared" si="12"/>
        <v>0</v>
      </c>
      <c r="S120" s="155">
        <v>0</v>
      </c>
      <c r="T120" s="156">
        <f t="shared" si="13"/>
        <v>0</v>
      </c>
      <c r="AR120" s="157" t="s">
        <v>196</v>
      </c>
      <c r="AT120" s="157" t="s">
        <v>191</v>
      </c>
      <c r="AU120" s="157" t="s">
        <v>79</v>
      </c>
      <c r="AY120" s="14" t="s">
        <v>189</v>
      </c>
      <c r="BE120" s="158">
        <f t="shared" si="14"/>
        <v>0</v>
      </c>
      <c r="BF120" s="158">
        <f t="shared" si="15"/>
        <v>0</v>
      </c>
      <c r="BG120" s="158">
        <f t="shared" si="16"/>
        <v>0</v>
      </c>
      <c r="BH120" s="158">
        <f t="shared" si="17"/>
        <v>0</v>
      </c>
      <c r="BI120" s="158">
        <f t="shared" si="18"/>
        <v>0</v>
      </c>
      <c r="BJ120" s="14" t="s">
        <v>85</v>
      </c>
      <c r="BK120" s="158">
        <f t="shared" si="19"/>
        <v>0</v>
      </c>
      <c r="BL120" s="14" t="s">
        <v>196</v>
      </c>
      <c r="BM120" s="157" t="s">
        <v>354</v>
      </c>
    </row>
    <row r="121" spans="2:65" s="1" customFormat="1" ht="16.5" customHeight="1">
      <c r="B121" s="145"/>
      <c r="C121" s="146" t="s">
        <v>8</v>
      </c>
      <c r="D121" s="146" t="s">
        <v>191</v>
      </c>
      <c r="E121" s="147" t="s">
        <v>1749</v>
      </c>
      <c r="F121" s="148" t="s">
        <v>1750</v>
      </c>
      <c r="G121" s="149" t="s">
        <v>258</v>
      </c>
      <c r="H121" s="150">
        <v>98</v>
      </c>
      <c r="I121" s="151"/>
      <c r="J121" s="152">
        <f t="shared" si="10"/>
        <v>0</v>
      </c>
      <c r="K121" s="148" t="s">
        <v>1453</v>
      </c>
      <c r="L121" s="29"/>
      <c r="M121" s="153" t="s">
        <v>3</v>
      </c>
      <c r="N121" s="154" t="s">
        <v>44</v>
      </c>
      <c r="O121" s="49"/>
      <c r="P121" s="155">
        <f t="shared" si="11"/>
        <v>0</v>
      </c>
      <c r="Q121" s="155">
        <v>0</v>
      </c>
      <c r="R121" s="155">
        <f t="shared" si="12"/>
        <v>0</v>
      </c>
      <c r="S121" s="155">
        <v>0</v>
      </c>
      <c r="T121" s="156">
        <f t="shared" si="13"/>
        <v>0</v>
      </c>
      <c r="AR121" s="157" t="s">
        <v>196</v>
      </c>
      <c r="AT121" s="157" t="s">
        <v>191</v>
      </c>
      <c r="AU121" s="157" t="s">
        <v>79</v>
      </c>
      <c r="AY121" s="14" t="s">
        <v>189</v>
      </c>
      <c r="BE121" s="158">
        <f t="shared" si="14"/>
        <v>0</v>
      </c>
      <c r="BF121" s="158">
        <f t="shared" si="15"/>
        <v>0</v>
      </c>
      <c r="BG121" s="158">
        <f t="shared" si="16"/>
        <v>0</v>
      </c>
      <c r="BH121" s="158">
        <f t="shared" si="17"/>
        <v>0</v>
      </c>
      <c r="BI121" s="158">
        <f t="shared" si="18"/>
        <v>0</v>
      </c>
      <c r="BJ121" s="14" t="s">
        <v>85</v>
      </c>
      <c r="BK121" s="158">
        <f t="shared" si="19"/>
        <v>0</v>
      </c>
      <c r="BL121" s="14" t="s">
        <v>196</v>
      </c>
      <c r="BM121" s="157" t="s">
        <v>362</v>
      </c>
    </row>
    <row r="122" spans="2:65" s="1" customFormat="1" ht="16.5" customHeight="1">
      <c r="B122" s="145"/>
      <c r="C122" s="146" t="s">
        <v>280</v>
      </c>
      <c r="D122" s="146" t="s">
        <v>191</v>
      </c>
      <c r="E122" s="147" t="s">
        <v>1751</v>
      </c>
      <c r="F122" s="148" t="s">
        <v>1752</v>
      </c>
      <c r="G122" s="149" t="s">
        <v>258</v>
      </c>
      <c r="H122" s="150">
        <v>28</v>
      </c>
      <c r="I122" s="151"/>
      <c r="J122" s="152">
        <f t="shared" si="10"/>
        <v>0</v>
      </c>
      <c r="K122" s="148" t="s">
        <v>1453</v>
      </c>
      <c r="L122" s="29"/>
      <c r="M122" s="153" t="s">
        <v>3</v>
      </c>
      <c r="N122" s="154" t="s">
        <v>44</v>
      </c>
      <c r="O122" s="49"/>
      <c r="P122" s="155">
        <f t="shared" si="11"/>
        <v>0</v>
      </c>
      <c r="Q122" s="155">
        <v>0</v>
      </c>
      <c r="R122" s="155">
        <f t="shared" si="12"/>
        <v>0</v>
      </c>
      <c r="S122" s="155">
        <v>0</v>
      </c>
      <c r="T122" s="156">
        <f t="shared" si="13"/>
        <v>0</v>
      </c>
      <c r="AR122" s="157" t="s">
        <v>196</v>
      </c>
      <c r="AT122" s="157" t="s">
        <v>191</v>
      </c>
      <c r="AU122" s="157" t="s">
        <v>79</v>
      </c>
      <c r="AY122" s="14" t="s">
        <v>189</v>
      </c>
      <c r="BE122" s="158">
        <f t="shared" si="14"/>
        <v>0</v>
      </c>
      <c r="BF122" s="158">
        <f t="shared" si="15"/>
        <v>0</v>
      </c>
      <c r="BG122" s="158">
        <f t="shared" si="16"/>
        <v>0</v>
      </c>
      <c r="BH122" s="158">
        <f t="shared" si="17"/>
        <v>0</v>
      </c>
      <c r="BI122" s="158">
        <f t="shared" si="18"/>
        <v>0</v>
      </c>
      <c r="BJ122" s="14" t="s">
        <v>85</v>
      </c>
      <c r="BK122" s="158">
        <f t="shared" si="19"/>
        <v>0</v>
      </c>
      <c r="BL122" s="14" t="s">
        <v>196</v>
      </c>
      <c r="BM122" s="157" t="s">
        <v>370</v>
      </c>
    </row>
    <row r="123" spans="2:65" s="1" customFormat="1" ht="16.5" customHeight="1">
      <c r="B123" s="145"/>
      <c r="C123" s="146" t="s">
        <v>284</v>
      </c>
      <c r="D123" s="146" t="s">
        <v>191</v>
      </c>
      <c r="E123" s="147" t="s">
        <v>1753</v>
      </c>
      <c r="F123" s="148" t="s">
        <v>1754</v>
      </c>
      <c r="G123" s="149" t="s">
        <v>681</v>
      </c>
      <c r="H123" s="150">
        <v>9</v>
      </c>
      <c r="I123" s="151"/>
      <c r="J123" s="152">
        <f t="shared" si="10"/>
        <v>0</v>
      </c>
      <c r="K123" s="148" t="s">
        <v>1453</v>
      </c>
      <c r="L123" s="29"/>
      <c r="M123" s="153" t="s">
        <v>3</v>
      </c>
      <c r="N123" s="154" t="s">
        <v>44</v>
      </c>
      <c r="O123" s="49"/>
      <c r="P123" s="155">
        <f t="shared" si="11"/>
        <v>0</v>
      </c>
      <c r="Q123" s="155">
        <v>0</v>
      </c>
      <c r="R123" s="155">
        <f t="shared" si="12"/>
        <v>0</v>
      </c>
      <c r="S123" s="155">
        <v>0</v>
      </c>
      <c r="T123" s="156">
        <f t="shared" si="13"/>
        <v>0</v>
      </c>
      <c r="AR123" s="157" t="s">
        <v>196</v>
      </c>
      <c r="AT123" s="157" t="s">
        <v>191</v>
      </c>
      <c r="AU123" s="157" t="s">
        <v>79</v>
      </c>
      <c r="AY123" s="14" t="s">
        <v>189</v>
      </c>
      <c r="BE123" s="158">
        <f t="shared" si="14"/>
        <v>0</v>
      </c>
      <c r="BF123" s="158">
        <f t="shared" si="15"/>
        <v>0</v>
      </c>
      <c r="BG123" s="158">
        <f t="shared" si="16"/>
        <v>0</v>
      </c>
      <c r="BH123" s="158">
        <f t="shared" si="17"/>
        <v>0</v>
      </c>
      <c r="BI123" s="158">
        <f t="shared" si="18"/>
        <v>0</v>
      </c>
      <c r="BJ123" s="14" t="s">
        <v>85</v>
      </c>
      <c r="BK123" s="158">
        <f t="shared" si="19"/>
        <v>0</v>
      </c>
      <c r="BL123" s="14" t="s">
        <v>196</v>
      </c>
      <c r="BM123" s="157" t="s">
        <v>376</v>
      </c>
    </row>
    <row r="124" spans="2:65" s="1" customFormat="1" ht="16.5" customHeight="1">
      <c r="B124" s="145"/>
      <c r="C124" s="146" t="s">
        <v>288</v>
      </c>
      <c r="D124" s="146" t="s">
        <v>191</v>
      </c>
      <c r="E124" s="147" t="s">
        <v>1755</v>
      </c>
      <c r="F124" s="148" t="s">
        <v>1756</v>
      </c>
      <c r="G124" s="149" t="s">
        <v>681</v>
      </c>
      <c r="H124" s="150">
        <v>9</v>
      </c>
      <c r="I124" s="151"/>
      <c r="J124" s="152">
        <f t="shared" si="10"/>
        <v>0</v>
      </c>
      <c r="K124" s="148" t="s">
        <v>1453</v>
      </c>
      <c r="L124" s="29"/>
      <c r="M124" s="153" t="s">
        <v>3</v>
      </c>
      <c r="N124" s="154" t="s">
        <v>44</v>
      </c>
      <c r="O124" s="49"/>
      <c r="P124" s="155">
        <f t="shared" si="11"/>
        <v>0</v>
      </c>
      <c r="Q124" s="155">
        <v>0</v>
      </c>
      <c r="R124" s="155">
        <f t="shared" si="12"/>
        <v>0</v>
      </c>
      <c r="S124" s="155">
        <v>0</v>
      </c>
      <c r="T124" s="156">
        <f t="shared" si="13"/>
        <v>0</v>
      </c>
      <c r="AR124" s="157" t="s">
        <v>196</v>
      </c>
      <c r="AT124" s="157" t="s">
        <v>191</v>
      </c>
      <c r="AU124" s="157" t="s">
        <v>79</v>
      </c>
      <c r="AY124" s="14" t="s">
        <v>189</v>
      </c>
      <c r="BE124" s="158">
        <f t="shared" si="14"/>
        <v>0</v>
      </c>
      <c r="BF124" s="158">
        <f t="shared" si="15"/>
        <v>0</v>
      </c>
      <c r="BG124" s="158">
        <f t="shared" si="16"/>
        <v>0</v>
      </c>
      <c r="BH124" s="158">
        <f t="shared" si="17"/>
        <v>0</v>
      </c>
      <c r="BI124" s="158">
        <f t="shared" si="18"/>
        <v>0</v>
      </c>
      <c r="BJ124" s="14" t="s">
        <v>85</v>
      </c>
      <c r="BK124" s="158">
        <f t="shared" si="19"/>
        <v>0</v>
      </c>
      <c r="BL124" s="14" t="s">
        <v>196</v>
      </c>
      <c r="BM124" s="157" t="s">
        <v>384</v>
      </c>
    </row>
    <row r="125" spans="2:65" s="1" customFormat="1" ht="16.5" customHeight="1">
      <c r="B125" s="145"/>
      <c r="C125" s="146" t="s">
        <v>292</v>
      </c>
      <c r="D125" s="146" t="s">
        <v>191</v>
      </c>
      <c r="E125" s="147" t="s">
        <v>1757</v>
      </c>
      <c r="F125" s="148" t="s">
        <v>1758</v>
      </c>
      <c r="G125" s="149" t="s">
        <v>258</v>
      </c>
      <c r="H125" s="150">
        <v>18</v>
      </c>
      <c r="I125" s="151"/>
      <c r="J125" s="152">
        <f t="shared" si="10"/>
        <v>0</v>
      </c>
      <c r="K125" s="148" t="s">
        <v>1453</v>
      </c>
      <c r="L125" s="29"/>
      <c r="M125" s="153" t="s">
        <v>3</v>
      </c>
      <c r="N125" s="154" t="s">
        <v>44</v>
      </c>
      <c r="O125" s="49"/>
      <c r="P125" s="155">
        <f t="shared" si="11"/>
        <v>0</v>
      </c>
      <c r="Q125" s="155">
        <v>0</v>
      </c>
      <c r="R125" s="155">
        <f t="shared" si="12"/>
        <v>0</v>
      </c>
      <c r="S125" s="155">
        <v>0</v>
      </c>
      <c r="T125" s="156">
        <f t="shared" si="13"/>
        <v>0</v>
      </c>
      <c r="AR125" s="157" t="s">
        <v>196</v>
      </c>
      <c r="AT125" s="157" t="s">
        <v>191</v>
      </c>
      <c r="AU125" s="157" t="s">
        <v>79</v>
      </c>
      <c r="AY125" s="14" t="s">
        <v>189</v>
      </c>
      <c r="BE125" s="158">
        <f t="shared" si="14"/>
        <v>0</v>
      </c>
      <c r="BF125" s="158">
        <f t="shared" si="15"/>
        <v>0</v>
      </c>
      <c r="BG125" s="158">
        <f t="shared" si="16"/>
        <v>0</v>
      </c>
      <c r="BH125" s="158">
        <f t="shared" si="17"/>
        <v>0</v>
      </c>
      <c r="BI125" s="158">
        <f t="shared" si="18"/>
        <v>0</v>
      </c>
      <c r="BJ125" s="14" t="s">
        <v>85</v>
      </c>
      <c r="BK125" s="158">
        <f t="shared" si="19"/>
        <v>0</v>
      </c>
      <c r="BL125" s="14" t="s">
        <v>196</v>
      </c>
      <c r="BM125" s="157" t="s">
        <v>392</v>
      </c>
    </row>
    <row r="126" spans="2:65" s="1" customFormat="1" ht="16.5" customHeight="1">
      <c r="B126" s="145"/>
      <c r="C126" s="146" t="s">
        <v>296</v>
      </c>
      <c r="D126" s="146" t="s">
        <v>191</v>
      </c>
      <c r="E126" s="147" t="s">
        <v>1759</v>
      </c>
      <c r="F126" s="148" t="s">
        <v>1760</v>
      </c>
      <c r="G126" s="149" t="s">
        <v>258</v>
      </c>
      <c r="H126" s="150">
        <v>79</v>
      </c>
      <c r="I126" s="151"/>
      <c r="J126" s="152">
        <f t="shared" si="10"/>
        <v>0</v>
      </c>
      <c r="K126" s="148" t="s">
        <v>1453</v>
      </c>
      <c r="L126" s="29"/>
      <c r="M126" s="153" t="s">
        <v>3</v>
      </c>
      <c r="N126" s="154" t="s">
        <v>44</v>
      </c>
      <c r="O126" s="49"/>
      <c r="P126" s="155">
        <f t="shared" si="11"/>
        <v>0</v>
      </c>
      <c r="Q126" s="155">
        <v>0</v>
      </c>
      <c r="R126" s="155">
        <f t="shared" si="12"/>
        <v>0</v>
      </c>
      <c r="S126" s="155">
        <v>0</v>
      </c>
      <c r="T126" s="156">
        <f t="shared" si="13"/>
        <v>0</v>
      </c>
      <c r="AR126" s="157" t="s">
        <v>196</v>
      </c>
      <c r="AT126" s="157" t="s">
        <v>191</v>
      </c>
      <c r="AU126" s="157" t="s">
        <v>79</v>
      </c>
      <c r="AY126" s="14" t="s">
        <v>189</v>
      </c>
      <c r="BE126" s="158">
        <f t="shared" si="14"/>
        <v>0</v>
      </c>
      <c r="BF126" s="158">
        <f t="shared" si="15"/>
        <v>0</v>
      </c>
      <c r="BG126" s="158">
        <f t="shared" si="16"/>
        <v>0</v>
      </c>
      <c r="BH126" s="158">
        <f t="shared" si="17"/>
        <v>0</v>
      </c>
      <c r="BI126" s="158">
        <f t="shared" si="18"/>
        <v>0</v>
      </c>
      <c r="BJ126" s="14" t="s">
        <v>85</v>
      </c>
      <c r="BK126" s="158">
        <f t="shared" si="19"/>
        <v>0</v>
      </c>
      <c r="BL126" s="14" t="s">
        <v>196</v>
      </c>
      <c r="BM126" s="157" t="s">
        <v>400</v>
      </c>
    </row>
    <row r="127" spans="2:65" s="1" customFormat="1" ht="16.5" customHeight="1">
      <c r="B127" s="145"/>
      <c r="C127" s="146" t="s">
        <v>300</v>
      </c>
      <c r="D127" s="146" t="s">
        <v>191</v>
      </c>
      <c r="E127" s="147" t="s">
        <v>1761</v>
      </c>
      <c r="F127" s="148" t="s">
        <v>1762</v>
      </c>
      <c r="G127" s="149" t="s">
        <v>681</v>
      </c>
      <c r="H127" s="150">
        <v>1</v>
      </c>
      <c r="I127" s="151"/>
      <c r="J127" s="152">
        <f t="shared" si="10"/>
        <v>0</v>
      </c>
      <c r="K127" s="148" t="s">
        <v>1453</v>
      </c>
      <c r="L127" s="29"/>
      <c r="M127" s="153" t="s">
        <v>3</v>
      </c>
      <c r="N127" s="154" t="s">
        <v>44</v>
      </c>
      <c r="O127" s="49"/>
      <c r="P127" s="155">
        <f t="shared" si="11"/>
        <v>0</v>
      </c>
      <c r="Q127" s="155">
        <v>0</v>
      </c>
      <c r="R127" s="155">
        <f t="shared" si="12"/>
        <v>0</v>
      </c>
      <c r="S127" s="155">
        <v>0</v>
      </c>
      <c r="T127" s="156">
        <f t="shared" si="13"/>
        <v>0</v>
      </c>
      <c r="AR127" s="157" t="s">
        <v>196</v>
      </c>
      <c r="AT127" s="157" t="s">
        <v>191</v>
      </c>
      <c r="AU127" s="157" t="s">
        <v>79</v>
      </c>
      <c r="AY127" s="14" t="s">
        <v>189</v>
      </c>
      <c r="BE127" s="158">
        <f t="shared" si="14"/>
        <v>0</v>
      </c>
      <c r="BF127" s="158">
        <f t="shared" si="15"/>
        <v>0</v>
      </c>
      <c r="BG127" s="158">
        <f t="shared" si="16"/>
        <v>0</v>
      </c>
      <c r="BH127" s="158">
        <f t="shared" si="17"/>
        <v>0</v>
      </c>
      <c r="BI127" s="158">
        <f t="shared" si="18"/>
        <v>0</v>
      </c>
      <c r="BJ127" s="14" t="s">
        <v>85</v>
      </c>
      <c r="BK127" s="158">
        <f t="shared" si="19"/>
        <v>0</v>
      </c>
      <c r="BL127" s="14" t="s">
        <v>196</v>
      </c>
      <c r="BM127" s="157" t="s">
        <v>408</v>
      </c>
    </row>
    <row r="128" spans="2:65" s="1" customFormat="1" ht="16.5" customHeight="1">
      <c r="B128" s="145"/>
      <c r="C128" s="146" t="s">
        <v>304</v>
      </c>
      <c r="D128" s="146" t="s">
        <v>191</v>
      </c>
      <c r="E128" s="147" t="s">
        <v>1763</v>
      </c>
      <c r="F128" s="148" t="s">
        <v>1764</v>
      </c>
      <c r="G128" s="149" t="s">
        <v>1765</v>
      </c>
      <c r="H128" s="150">
        <v>1</v>
      </c>
      <c r="I128" s="151"/>
      <c r="J128" s="152">
        <f t="shared" si="10"/>
        <v>0</v>
      </c>
      <c r="K128" s="148" t="s">
        <v>1453</v>
      </c>
      <c r="L128" s="29"/>
      <c r="M128" s="153" t="s">
        <v>3</v>
      </c>
      <c r="N128" s="154" t="s">
        <v>44</v>
      </c>
      <c r="O128" s="49"/>
      <c r="P128" s="155">
        <f t="shared" si="11"/>
        <v>0</v>
      </c>
      <c r="Q128" s="155">
        <v>0</v>
      </c>
      <c r="R128" s="155">
        <f t="shared" si="12"/>
        <v>0</v>
      </c>
      <c r="S128" s="155">
        <v>0</v>
      </c>
      <c r="T128" s="156">
        <f t="shared" si="13"/>
        <v>0</v>
      </c>
      <c r="AR128" s="157" t="s">
        <v>196</v>
      </c>
      <c r="AT128" s="157" t="s">
        <v>191</v>
      </c>
      <c r="AU128" s="157" t="s">
        <v>79</v>
      </c>
      <c r="AY128" s="14" t="s">
        <v>189</v>
      </c>
      <c r="BE128" s="158">
        <f t="shared" si="14"/>
        <v>0</v>
      </c>
      <c r="BF128" s="158">
        <f t="shared" si="15"/>
        <v>0</v>
      </c>
      <c r="BG128" s="158">
        <f t="shared" si="16"/>
        <v>0</v>
      </c>
      <c r="BH128" s="158">
        <f t="shared" si="17"/>
        <v>0</v>
      </c>
      <c r="BI128" s="158">
        <f t="shared" si="18"/>
        <v>0</v>
      </c>
      <c r="BJ128" s="14" t="s">
        <v>85</v>
      </c>
      <c r="BK128" s="158">
        <f t="shared" si="19"/>
        <v>0</v>
      </c>
      <c r="BL128" s="14" t="s">
        <v>196</v>
      </c>
      <c r="BM128" s="157" t="s">
        <v>416</v>
      </c>
    </row>
    <row r="129" spans="2:65" s="11" customFormat="1" ht="25.9" customHeight="1">
      <c r="B129" s="132"/>
      <c r="D129" s="133" t="s">
        <v>71</v>
      </c>
      <c r="E129" s="134" t="s">
        <v>1766</v>
      </c>
      <c r="F129" s="134" t="s">
        <v>1767</v>
      </c>
      <c r="I129" s="135"/>
      <c r="J129" s="136">
        <f>BK129</f>
        <v>0</v>
      </c>
      <c r="L129" s="132"/>
      <c r="M129" s="137"/>
      <c r="N129" s="138"/>
      <c r="O129" s="138"/>
      <c r="P129" s="139">
        <f>SUM(P130:P142)</f>
        <v>0</v>
      </c>
      <c r="Q129" s="138"/>
      <c r="R129" s="139">
        <f>SUM(R130:R142)</f>
        <v>0</v>
      </c>
      <c r="S129" s="138"/>
      <c r="T129" s="140">
        <f>SUM(T130:T142)</f>
        <v>0</v>
      </c>
      <c r="AR129" s="133" t="s">
        <v>79</v>
      </c>
      <c r="AT129" s="141" t="s">
        <v>71</v>
      </c>
      <c r="AU129" s="141" t="s">
        <v>72</v>
      </c>
      <c r="AY129" s="133" t="s">
        <v>189</v>
      </c>
      <c r="BK129" s="142">
        <f>SUM(BK130:BK142)</f>
        <v>0</v>
      </c>
    </row>
    <row r="130" spans="2:65" s="1" customFormat="1" ht="16.5" customHeight="1">
      <c r="B130" s="145"/>
      <c r="C130" s="146" t="s">
        <v>309</v>
      </c>
      <c r="D130" s="146" t="s">
        <v>191</v>
      </c>
      <c r="E130" s="147" t="s">
        <v>1768</v>
      </c>
      <c r="F130" s="148" t="s">
        <v>1769</v>
      </c>
      <c r="G130" s="149" t="s">
        <v>258</v>
      </c>
      <c r="H130" s="150">
        <v>422</v>
      </c>
      <c r="I130" s="151"/>
      <c r="J130" s="152">
        <f t="shared" ref="J130:J142" si="20">ROUND(I130*H130,2)</f>
        <v>0</v>
      </c>
      <c r="K130" s="148" t="s">
        <v>1453</v>
      </c>
      <c r="L130" s="29"/>
      <c r="M130" s="153" t="s">
        <v>3</v>
      </c>
      <c r="N130" s="154" t="s">
        <v>44</v>
      </c>
      <c r="O130" s="49"/>
      <c r="P130" s="155">
        <f t="shared" ref="P130:P142" si="21">O130*H130</f>
        <v>0</v>
      </c>
      <c r="Q130" s="155">
        <v>0</v>
      </c>
      <c r="R130" s="155">
        <f t="shared" ref="R130:R142" si="22">Q130*H130</f>
        <v>0</v>
      </c>
      <c r="S130" s="155">
        <v>0</v>
      </c>
      <c r="T130" s="156">
        <f t="shared" ref="T130:T142" si="23">S130*H130</f>
        <v>0</v>
      </c>
      <c r="AR130" s="157" t="s">
        <v>196</v>
      </c>
      <c r="AT130" s="157" t="s">
        <v>191</v>
      </c>
      <c r="AU130" s="157" t="s">
        <v>79</v>
      </c>
      <c r="AY130" s="14" t="s">
        <v>189</v>
      </c>
      <c r="BE130" s="158">
        <f t="shared" ref="BE130:BE142" si="24">IF(N130="základní",J130,0)</f>
        <v>0</v>
      </c>
      <c r="BF130" s="158">
        <f t="shared" ref="BF130:BF142" si="25">IF(N130="snížená",J130,0)</f>
        <v>0</v>
      </c>
      <c r="BG130" s="158">
        <f t="shared" ref="BG130:BG142" si="26">IF(N130="zákl. přenesená",J130,0)</f>
        <v>0</v>
      </c>
      <c r="BH130" s="158">
        <f t="shared" ref="BH130:BH142" si="27">IF(N130="sníž. přenesená",J130,0)</f>
        <v>0</v>
      </c>
      <c r="BI130" s="158">
        <f t="shared" ref="BI130:BI142" si="28">IF(N130="nulová",J130,0)</f>
        <v>0</v>
      </c>
      <c r="BJ130" s="14" t="s">
        <v>85</v>
      </c>
      <c r="BK130" s="158">
        <f t="shared" ref="BK130:BK142" si="29">ROUND(I130*H130,2)</f>
        <v>0</v>
      </c>
      <c r="BL130" s="14" t="s">
        <v>196</v>
      </c>
      <c r="BM130" s="157" t="s">
        <v>424</v>
      </c>
    </row>
    <row r="131" spans="2:65" s="1" customFormat="1" ht="16.5" customHeight="1">
      <c r="B131" s="145"/>
      <c r="C131" s="146" t="s">
        <v>313</v>
      </c>
      <c r="D131" s="146" t="s">
        <v>191</v>
      </c>
      <c r="E131" s="147" t="s">
        <v>1770</v>
      </c>
      <c r="F131" s="148" t="s">
        <v>1771</v>
      </c>
      <c r="G131" s="149" t="s">
        <v>258</v>
      </c>
      <c r="H131" s="150">
        <v>28</v>
      </c>
      <c r="I131" s="151"/>
      <c r="J131" s="152">
        <f t="shared" si="20"/>
        <v>0</v>
      </c>
      <c r="K131" s="148" t="s">
        <v>1453</v>
      </c>
      <c r="L131" s="29"/>
      <c r="M131" s="153" t="s">
        <v>3</v>
      </c>
      <c r="N131" s="154" t="s">
        <v>44</v>
      </c>
      <c r="O131" s="49"/>
      <c r="P131" s="155">
        <f t="shared" si="21"/>
        <v>0</v>
      </c>
      <c r="Q131" s="155">
        <v>0</v>
      </c>
      <c r="R131" s="155">
        <f t="shared" si="22"/>
        <v>0</v>
      </c>
      <c r="S131" s="155">
        <v>0</v>
      </c>
      <c r="T131" s="156">
        <f t="shared" si="23"/>
        <v>0</v>
      </c>
      <c r="AR131" s="157" t="s">
        <v>196</v>
      </c>
      <c r="AT131" s="157" t="s">
        <v>191</v>
      </c>
      <c r="AU131" s="157" t="s">
        <v>79</v>
      </c>
      <c r="AY131" s="14" t="s">
        <v>189</v>
      </c>
      <c r="BE131" s="158">
        <f t="shared" si="24"/>
        <v>0</v>
      </c>
      <c r="BF131" s="158">
        <f t="shared" si="25"/>
        <v>0</v>
      </c>
      <c r="BG131" s="158">
        <f t="shared" si="26"/>
        <v>0</v>
      </c>
      <c r="BH131" s="158">
        <f t="shared" si="27"/>
        <v>0</v>
      </c>
      <c r="BI131" s="158">
        <f t="shared" si="28"/>
        <v>0</v>
      </c>
      <c r="BJ131" s="14" t="s">
        <v>85</v>
      </c>
      <c r="BK131" s="158">
        <f t="shared" si="29"/>
        <v>0</v>
      </c>
      <c r="BL131" s="14" t="s">
        <v>196</v>
      </c>
      <c r="BM131" s="157" t="s">
        <v>433</v>
      </c>
    </row>
    <row r="132" spans="2:65" s="1" customFormat="1" ht="16.5" customHeight="1">
      <c r="B132" s="145"/>
      <c r="C132" s="146" t="s">
        <v>317</v>
      </c>
      <c r="D132" s="146" t="s">
        <v>191</v>
      </c>
      <c r="E132" s="147" t="s">
        <v>1772</v>
      </c>
      <c r="F132" s="148" t="s">
        <v>1773</v>
      </c>
      <c r="G132" s="149" t="s">
        <v>258</v>
      </c>
      <c r="H132" s="150">
        <v>97</v>
      </c>
      <c r="I132" s="151"/>
      <c r="J132" s="152">
        <f t="shared" si="20"/>
        <v>0</v>
      </c>
      <c r="K132" s="148" t="s">
        <v>1453</v>
      </c>
      <c r="L132" s="29"/>
      <c r="M132" s="153" t="s">
        <v>3</v>
      </c>
      <c r="N132" s="154" t="s">
        <v>44</v>
      </c>
      <c r="O132" s="49"/>
      <c r="P132" s="155">
        <f t="shared" si="21"/>
        <v>0</v>
      </c>
      <c r="Q132" s="155">
        <v>0</v>
      </c>
      <c r="R132" s="155">
        <f t="shared" si="22"/>
        <v>0</v>
      </c>
      <c r="S132" s="155">
        <v>0</v>
      </c>
      <c r="T132" s="156">
        <f t="shared" si="23"/>
        <v>0</v>
      </c>
      <c r="AR132" s="157" t="s">
        <v>196</v>
      </c>
      <c r="AT132" s="157" t="s">
        <v>191</v>
      </c>
      <c r="AU132" s="157" t="s">
        <v>79</v>
      </c>
      <c r="AY132" s="14" t="s">
        <v>189</v>
      </c>
      <c r="BE132" s="158">
        <f t="shared" si="24"/>
        <v>0</v>
      </c>
      <c r="BF132" s="158">
        <f t="shared" si="25"/>
        <v>0</v>
      </c>
      <c r="BG132" s="158">
        <f t="shared" si="26"/>
        <v>0</v>
      </c>
      <c r="BH132" s="158">
        <f t="shared" si="27"/>
        <v>0</v>
      </c>
      <c r="BI132" s="158">
        <f t="shared" si="28"/>
        <v>0</v>
      </c>
      <c r="BJ132" s="14" t="s">
        <v>85</v>
      </c>
      <c r="BK132" s="158">
        <f t="shared" si="29"/>
        <v>0</v>
      </c>
      <c r="BL132" s="14" t="s">
        <v>196</v>
      </c>
      <c r="BM132" s="157" t="s">
        <v>441</v>
      </c>
    </row>
    <row r="133" spans="2:65" s="1" customFormat="1" ht="16.5" customHeight="1">
      <c r="B133" s="145"/>
      <c r="C133" s="146" t="s">
        <v>321</v>
      </c>
      <c r="D133" s="146" t="s">
        <v>191</v>
      </c>
      <c r="E133" s="147" t="s">
        <v>1774</v>
      </c>
      <c r="F133" s="148" t="s">
        <v>1775</v>
      </c>
      <c r="G133" s="149" t="s">
        <v>681</v>
      </c>
      <c r="H133" s="150">
        <v>12</v>
      </c>
      <c r="I133" s="151"/>
      <c r="J133" s="152">
        <f t="shared" si="20"/>
        <v>0</v>
      </c>
      <c r="K133" s="148" t="s">
        <v>1453</v>
      </c>
      <c r="L133" s="29"/>
      <c r="M133" s="153" t="s">
        <v>3</v>
      </c>
      <c r="N133" s="154" t="s">
        <v>44</v>
      </c>
      <c r="O133" s="49"/>
      <c r="P133" s="155">
        <f t="shared" si="21"/>
        <v>0</v>
      </c>
      <c r="Q133" s="155">
        <v>0</v>
      </c>
      <c r="R133" s="155">
        <f t="shared" si="22"/>
        <v>0</v>
      </c>
      <c r="S133" s="155">
        <v>0</v>
      </c>
      <c r="T133" s="156">
        <f t="shared" si="23"/>
        <v>0</v>
      </c>
      <c r="AR133" s="157" t="s">
        <v>196</v>
      </c>
      <c r="AT133" s="157" t="s">
        <v>191</v>
      </c>
      <c r="AU133" s="157" t="s">
        <v>79</v>
      </c>
      <c r="AY133" s="14" t="s">
        <v>189</v>
      </c>
      <c r="BE133" s="158">
        <f t="shared" si="24"/>
        <v>0</v>
      </c>
      <c r="BF133" s="158">
        <f t="shared" si="25"/>
        <v>0</v>
      </c>
      <c r="BG133" s="158">
        <f t="shared" si="26"/>
        <v>0</v>
      </c>
      <c r="BH133" s="158">
        <f t="shared" si="27"/>
        <v>0</v>
      </c>
      <c r="BI133" s="158">
        <f t="shared" si="28"/>
        <v>0</v>
      </c>
      <c r="BJ133" s="14" t="s">
        <v>85</v>
      </c>
      <c r="BK133" s="158">
        <f t="shared" si="29"/>
        <v>0</v>
      </c>
      <c r="BL133" s="14" t="s">
        <v>196</v>
      </c>
      <c r="BM133" s="157" t="s">
        <v>449</v>
      </c>
    </row>
    <row r="134" spans="2:65" s="1" customFormat="1" ht="16.5" customHeight="1">
      <c r="B134" s="145"/>
      <c r="C134" s="146" t="s">
        <v>325</v>
      </c>
      <c r="D134" s="146" t="s">
        <v>191</v>
      </c>
      <c r="E134" s="147" t="s">
        <v>1776</v>
      </c>
      <c r="F134" s="148" t="s">
        <v>1777</v>
      </c>
      <c r="G134" s="149" t="s">
        <v>681</v>
      </c>
      <c r="H134" s="150">
        <v>7</v>
      </c>
      <c r="I134" s="151"/>
      <c r="J134" s="152">
        <f t="shared" si="20"/>
        <v>0</v>
      </c>
      <c r="K134" s="148" t="s">
        <v>1453</v>
      </c>
      <c r="L134" s="29"/>
      <c r="M134" s="153" t="s">
        <v>3</v>
      </c>
      <c r="N134" s="154" t="s">
        <v>44</v>
      </c>
      <c r="O134" s="49"/>
      <c r="P134" s="155">
        <f t="shared" si="21"/>
        <v>0</v>
      </c>
      <c r="Q134" s="155">
        <v>0</v>
      </c>
      <c r="R134" s="155">
        <f t="shared" si="22"/>
        <v>0</v>
      </c>
      <c r="S134" s="155">
        <v>0</v>
      </c>
      <c r="T134" s="156">
        <f t="shared" si="23"/>
        <v>0</v>
      </c>
      <c r="AR134" s="157" t="s">
        <v>196</v>
      </c>
      <c r="AT134" s="157" t="s">
        <v>191</v>
      </c>
      <c r="AU134" s="157" t="s">
        <v>79</v>
      </c>
      <c r="AY134" s="14" t="s">
        <v>189</v>
      </c>
      <c r="BE134" s="158">
        <f t="shared" si="24"/>
        <v>0</v>
      </c>
      <c r="BF134" s="158">
        <f t="shared" si="25"/>
        <v>0</v>
      </c>
      <c r="BG134" s="158">
        <f t="shared" si="26"/>
        <v>0</v>
      </c>
      <c r="BH134" s="158">
        <f t="shared" si="27"/>
        <v>0</v>
      </c>
      <c r="BI134" s="158">
        <f t="shared" si="28"/>
        <v>0</v>
      </c>
      <c r="BJ134" s="14" t="s">
        <v>85</v>
      </c>
      <c r="BK134" s="158">
        <f t="shared" si="29"/>
        <v>0</v>
      </c>
      <c r="BL134" s="14" t="s">
        <v>196</v>
      </c>
      <c r="BM134" s="157" t="s">
        <v>458</v>
      </c>
    </row>
    <row r="135" spans="2:65" s="1" customFormat="1" ht="16.5" customHeight="1">
      <c r="B135" s="145"/>
      <c r="C135" s="146" t="s">
        <v>329</v>
      </c>
      <c r="D135" s="146" t="s">
        <v>191</v>
      </c>
      <c r="E135" s="147" t="s">
        <v>1778</v>
      </c>
      <c r="F135" s="148" t="s">
        <v>1779</v>
      </c>
      <c r="G135" s="149" t="s">
        <v>681</v>
      </c>
      <c r="H135" s="150">
        <v>2</v>
      </c>
      <c r="I135" s="151"/>
      <c r="J135" s="152">
        <f t="shared" si="20"/>
        <v>0</v>
      </c>
      <c r="K135" s="148" t="s">
        <v>1453</v>
      </c>
      <c r="L135" s="29"/>
      <c r="M135" s="153" t="s">
        <v>3</v>
      </c>
      <c r="N135" s="154" t="s">
        <v>44</v>
      </c>
      <c r="O135" s="49"/>
      <c r="P135" s="155">
        <f t="shared" si="21"/>
        <v>0</v>
      </c>
      <c r="Q135" s="155">
        <v>0</v>
      </c>
      <c r="R135" s="155">
        <f t="shared" si="22"/>
        <v>0</v>
      </c>
      <c r="S135" s="155">
        <v>0</v>
      </c>
      <c r="T135" s="156">
        <f t="shared" si="23"/>
        <v>0</v>
      </c>
      <c r="AR135" s="157" t="s">
        <v>196</v>
      </c>
      <c r="AT135" s="157" t="s">
        <v>191</v>
      </c>
      <c r="AU135" s="157" t="s">
        <v>79</v>
      </c>
      <c r="AY135" s="14" t="s">
        <v>189</v>
      </c>
      <c r="BE135" s="158">
        <f t="shared" si="24"/>
        <v>0</v>
      </c>
      <c r="BF135" s="158">
        <f t="shared" si="25"/>
        <v>0</v>
      </c>
      <c r="BG135" s="158">
        <f t="shared" si="26"/>
        <v>0</v>
      </c>
      <c r="BH135" s="158">
        <f t="shared" si="27"/>
        <v>0</v>
      </c>
      <c r="BI135" s="158">
        <f t="shared" si="28"/>
        <v>0</v>
      </c>
      <c r="BJ135" s="14" t="s">
        <v>85</v>
      </c>
      <c r="BK135" s="158">
        <f t="shared" si="29"/>
        <v>0</v>
      </c>
      <c r="BL135" s="14" t="s">
        <v>196</v>
      </c>
      <c r="BM135" s="157" t="s">
        <v>466</v>
      </c>
    </row>
    <row r="136" spans="2:65" s="1" customFormat="1" ht="16.5" customHeight="1">
      <c r="B136" s="145"/>
      <c r="C136" s="146" t="s">
        <v>333</v>
      </c>
      <c r="D136" s="146" t="s">
        <v>191</v>
      </c>
      <c r="E136" s="147" t="s">
        <v>1780</v>
      </c>
      <c r="F136" s="148" t="s">
        <v>1781</v>
      </c>
      <c r="G136" s="149" t="s">
        <v>681</v>
      </c>
      <c r="H136" s="150">
        <v>4</v>
      </c>
      <c r="I136" s="151"/>
      <c r="J136" s="152">
        <f t="shared" si="20"/>
        <v>0</v>
      </c>
      <c r="K136" s="148" t="s">
        <v>1453</v>
      </c>
      <c r="L136" s="29"/>
      <c r="M136" s="153" t="s">
        <v>3</v>
      </c>
      <c r="N136" s="154" t="s">
        <v>44</v>
      </c>
      <c r="O136" s="49"/>
      <c r="P136" s="155">
        <f t="shared" si="21"/>
        <v>0</v>
      </c>
      <c r="Q136" s="155">
        <v>0</v>
      </c>
      <c r="R136" s="155">
        <f t="shared" si="22"/>
        <v>0</v>
      </c>
      <c r="S136" s="155">
        <v>0</v>
      </c>
      <c r="T136" s="156">
        <f t="shared" si="23"/>
        <v>0</v>
      </c>
      <c r="AR136" s="157" t="s">
        <v>196</v>
      </c>
      <c r="AT136" s="157" t="s">
        <v>191</v>
      </c>
      <c r="AU136" s="157" t="s">
        <v>79</v>
      </c>
      <c r="AY136" s="14" t="s">
        <v>189</v>
      </c>
      <c r="BE136" s="158">
        <f t="shared" si="24"/>
        <v>0</v>
      </c>
      <c r="BF136" s="158">
        <f t="shared" si="25"/>
        <v>0</v>
      </c>
      <c r="BG136" s="158">
        <f t="shared" si="26"/>
        <v>0</v>
      </c>
      <c r="BH136" s="158">
        <f t="shared" si="27"/>
        <v>0</v>
      </c>
      <c r="BI136" s="158">
        <f t="shared" si="28"/>
        <v>0</v>
      </c>
      <c r="BJ136" s="14" t="s">
        <v>85</v>
      </c>
      <c r="BK136" s="158">
        <f t="shared" si="29"/>
        <v>0</v>
      </c>
      <c r="BL136" s="14" t="s">
        <v>196</v>
      </c>
      <c r="BM136" s="157" t="s">
        <v>474</v>
      </c>
    </row>
    <row r="137" spans="2:65" s="1" customFormat="1" ht="16.5" customHeight="1">
      <c r="B137" s="145"/>
      <c r="C137" s="146" t="s">
        <v>337</v>
      </c>
      <c r="D137" s="146" t="s">
        <v>191</v>
      </c>
      <c r="E137" s="147" t="s">
        <v>1782</v>
      </c>
      <c r="F137" s="148" t="s">
        <v>1783</v>
      </c>
      <c r="G137" s="149" t="s">
        <v>681</v>
      </c>
      <c r="H137" s="150">
        <v>10</v>
      </c>
      <c r="I137" s="151"/>
      <c r="J137" s="152">
        <f t="shared" si="20"/>
        <v>0</v>
      </c>
      <c r="K137" s="148" t="s">
        <v>1453</v>
      </c>
      <c r="L137" s="29"/>
      <c r="M137" s="153" t="s">
        <v>3</v>
      </c>
      <c r="N137" s="154" t="s">
        <v>44</v>
      </c>
      <c r="O137" s="49"/>
      <c r="P137" s="155">
        <f t="shared" si="21"/>
        <v>0</v>
      </c>
      <c r="Q137" s="155">
        <v>0</v>
      </c>
      <c r="R137" s="155">
        <f t="shared" si="22"/>
        <v>0</v>
      </c>
      <c r="S137" s="155">
        <v>0</v>
      </c>
      <c r="T137" s="156">
        <f t="shared" si="23"/>
        <v>0</v>
      </c>
      <c r="AR137" s="157" t="s">
        <v>196</v>
      </c>
      <c r="AT137" s="157" t="s">
        <v>191</v>
      </c>
      <c r="AU137" s="157" t="s">
        <v>79</v>
      </c>
      <c r="AY137" s="14" t="s">
        <v>189</v>
      </c>
      <c r="BE137" s="158">
        <f t="shared" si="24"/>
        <v>0</v>
      </c>
      <c r="BF137" s="158">
        <f t="shared" si="25"/>
        <v>0</v>
      </c>
      <c r="BG137" s="158">
        <f t="shared" si="26"/>
        <v>0</v>
      </c>
      <c r="BH137" s="158">
        <f t="shared" si="27"/>
        <v>0</v>
      </c>
      <c r="BI137" s="158">
        <f t="shared" si="28"/>
        <v>0</v>
      </c>
      <c r="BJ137" s="14" t="s">
        <v>85</v>
      </c>
      <c r="BK137" s="158">
        <f t="shared" si="29"/>
        <v>0</v>
      </c>
      <c r="BL137" s="14" t="s">
        <v>196</v>
      </c>
      <c r="BM137" s="157" t="s">
        <v>482</v>
      </c>
    </row>
    <row r="138" spans="2:65" s="1" customFormat="1" ht="16.5" customHeight="1">
      <c r="B138" s="145"/>
      <c r="C138" s="146" t="s">
        <v>341</v>
      </c>
      <c r="D138" s="146" t="s">
        <v>191</v>
      </c>
      <c r="E138" s="147" t="s">
        <v>1784</v>
      </c>
      <c r="F138" s="148" t="s">
        <v>1785</v>
      </c>
      <c r="G138" s="149" t="s">
        <v>681</v>
      </c>
      <c r="H138" s="150">
        <v>1</v>
      </c>
      <c r="I138" s="151"/>
      <c r="J138" s="152">
        <f t="shared" si="20"/>
        <v>0</v>
      </c>
      <c r="K138" s="148" t="s">
        <v>1453</v>
      </c>
      <c r="L138" s="29"/>
      <c r="M138" s="153" t="s">
        <v>3</v>
      </c>
      <c r="N138" s="154" t="s">
        <v>44</v>
      </c>
      <c r="O138" s="49"/>
      <c r="P138" s="155">
        <f t="shared" si="21"/>
        <v>0</v>
      </c>
      <c r="Q138" s="155">
        <v>0</v>
      </c>
      <c r="R138" s="155">
        <f t="shared" si="22"/>
        <v>0</v>
      </c>
      <c r="S138" s="155">
        <v>0</v>
      </c>
      <c r="T138" s="156">
        <f t="shared" si="23"/>
        <v>0</v>
      </c>
      <c r="AR138" s="157" t="s">
        <v>196</v>
      </c>
      <c r="AT138" s="157" t="s">
        <v>191</v>
      </c>
      <c r="AU138" s="157" t="s">
        <v>79</v>
      </c>
      <c r="AY138" s="14" t="s">
        <v>189</v>
      </c>
      <c r="BE138" s="158">
        <f t="shared" si="24"/>
        <v>0</v>
      </c>
      <c r="BF138" s="158">
        <f t="shared" si="25"/>
        <v>0</v>
      </c>
      <c r="BG138" s="158">
        <f t="shared" si="26"/>
        <v>0</v>
      </c>
      <c r="BH138" s="158">
        <f t="shared" si="27"/>
        <v>0</v>
      </c>
      <c r="BI138" s="158">
        <f t="shared" si="28"/>
        <v>0</v>
      </c>
      <c r="BJ138" s="14" t="s">
        <v>85</v>
      </c>
      <c r="BK138" s="158">
        <f t="shared" si="29"/>
        <v>0</v>
      </c>
      <c r="BL138" s="14" t="s">
        <v>196</v>
      </c>
      <c r="BM138" s="157" t="s">
        <v>490</v>
      </c>
    </row>
    <row r="139" spans="2:65" s="1" customFormat="1" ht="16.5" customHeight="1">
      <c r="B139" s="145"/>
      <c r="C139" s="146" t="s">
        <v>345</v>
      </c>
      <c r="D139" s="146" t="s">
        <v>191</v>
      </c>
      <c r="E139" s="147" t="s">
        <v>1786</v>
      </c>
      <c r="F139" s="148" t="s">
        <v>1787</v>
      </c>
      <c r="G139" s="149" t="s">
        <v>681</v>
      </c>
      <c r="H139" s="150">
        <v>2</v>
      </c>
      <c r="I139" s="151"/>
      <c r="J139" s="152">
        <f t="shared" si="20"/>
        <v>0</v>
      </c>
      <c r="K139" s="148" t="s">
        <v>1453</v>
      </c>
      <c r="L139" s="29"/>
      <c r="M139" s="153" t="s">
        <v>3</v>
      </c>
      <c r="N139" s="154" t="s">
        <v>44</v>
      </c>
      <c r="O139" s="49"/>
      <c r="P139" s="155">
        <f t="shared" si="21"/>
        <v>0</v>
      </c>
      <c r="Q139" s="155">
        <v>0</v>
      </c>
      <c r="R139" s="155">
        <f t="shared" si="22"/>
        <v>0</v>
      </c>
      <c r="S139" s="155">
        <v>0</v>
      </c>
      <c r="T139" s="156">
        <f t="shared" si="23"/>
        <v>0</v>
      </c>
      <c r="AR139" s="157" t="s">
        <v>196</v>
      </c>
      <c r="AT139" s="157" t="s">
        <v>191</v>
      </c>
      <c r="AU139" s="157" t="s">
        <v>79</v>
      </c>
      <c r="AY139" s="14" t="s">
        <v>189</v>
      </c>
      <c r="BE139" s="158">
        <f t="shared" si="24"/>
        <v>0</v>
      </c>
      <c r="BF139" s="158">
        <f t="shared" si="25"/>
        <v>0</v>
      </c>
      <c r="BG139" s="158">
        <f t="shared" si="26"/>
        <v>0</v>
      </c>
      <c r="BH139" s="158">
        <f t="shared" si="27"/>
        <v>0</v>
      </c>
      <c r="BI139" s="158">
        <f t="shared" si="28"/>
        <v>0</v>
      </c>
      <c r="BJ139" s="14" t="s">
        <v>85</v>
      </c>
      <c r="BK139" s="158">
        <f t="shared" si="29"/>
        <v>0</v>
      </c>
      <c r="BL139" s="14" t="s">
        <v>196</v>
      </c>
      <c r="BM139" s="157" t="s">
        <v>498</v>
      </c>
    </row>
    <row r="140" spans="2:65" s="1" customFormat="1" ht="16.5" customHeight="1">
      <c r="B140" s="145"/>
      <c r="C140" s="146" t="s">
        <v>350</v>
      </c>
      <c r="D140" s="146" t="s">
        <v>191</v>
      </c>
      <c r="E140" s="147" t="s">
        <v>1788</v>
      </c>
      <c r="F140" s="148" t="s">
        <v>1789</v>
      </c>
      <c r="G140" s="149" t="s">
        <v>1790</v>
      </c>
      <c r="H140" s="150">
        <v>10</v>
      </c>
      <c r="I140" s="151"/>
      <c r="J140" s="152">
        <f t="shared" si="20"/>
        <v>0</v>
      </c>
      <c r="K140" s="148" t="s">
        <v>1453</v>
      </c>
      <c r="L140" s="29"/>
      <c r="M140" s="153" t="s">
        <v>3</v>
      </c>
      <c r="N140" s="154" t="s">
        <v>44</v>
      </c>
      <c r="O140" s="49"/>
      <c r="P140" s="155">
        <f t="shared" si="21"/>
        <v>0</v>
      </c>
      <c r="Q140" s="155">
        <v>0</v>
      </c>
      <c r="R140" s="155">
        <f t="shared" si="22"/>
        <v>0</v>
      </c>
      <c r="S140" s="155">
        <v>0</v>
      </c>
      <c r="T140" s="156">
        <f t="shared" si="23"/>
        <v>0</v>
      </c>
      <c r="AR140" s="157" t="s">
        <v>196</v>
      </c>
      <c r="AT140" s="157" t="s">
        <v>191</v>
      </c>
      <c r="AU140" s="157" t="s">
        <v>79</v>
      </c>
      <c r="AY140" s="14" t="s">
        <v>189</v>
      </c>
      <c r="BE140" s="158">
        <f t="shared" si="24"/>
        <v>0</v>
      </c>
      <c r="BF140" s="158">
        <f t="shared" si="25"/>
        <v>0</v>
      </c>
      <c r="BG140" s="158">
        <f t="shared" si="26"/>
        <v>0</v>
      </c>
      <c r="BH140" s="158">
        <f t="shared" si="27"/>
        <v>0</v>
      </c>
      <c r="BI140" s="158">
        <f t="shared" si="28"/>
        <v>0</v>
      </c>
      <c r="BJ140" s="14" t="s">
        <v>85</v>
      </c>
      <c r="BK140" s="158">
        <f t="shared" si="29"/>
        <v>0</v>
      </c>
      <c r="BL140" s="14" t="s">
        <v>196</v>
      </c>
      <c r="BM140" s="157" t="s">
        <v>506</v>
      </c>
    </row>
    <row r="141" spans="2:65" s="1" customFormat="1" ht="16.5" customHeight="1">
      <c r="B141" s="145"/>
      <c r="C141" s="146" t="s">
        <v>354</v>
      </c>
      <c r="D141" s="146" t="s">
        <v>191</v>
      </c>
      <c r="E141" s="147" t="s">
        <v>1791</v>
      </c>
      <c r="F141" s="148" t="s">
        <v>1792</v>
      </c>
      <c r="G141" s="149" t="s">
        <v>1790</v>
      </c>
      <c r="H141" s="150">
        <v>8</v>
      </c>
      <c r="I141" s="151"/>
      <c r="J141" s="152">
        <f t="shared" si="20"/>
        <v>0</v>
      </c>
      <c r="K141" s="148" t="s">
        <v>1453</v>
      </c>
      <c r="L141" s="29"/>
      <c r="M141" s="153" t="s">
        <v>3</v>
      </c>
      <c r="N141" s="154" t="s">
        <v>44</v>
      </c>
      <c r="O141" s="49"/>
      <c r="P141" s="155">
        <f t="shared" si="21"/>
        <v>0</v>
      </c>
      <c r="Q141" s="155">
        <v>0</v>
      </c>
      <c r="R141" s="155">
        <f t="shared" si="22"/>
        <v>0</v>
      </c>
      <c r="S141" s="155">
        <v>0</v>
      </c>
      <c r="T141" s="156">
        <f t="shared" si="23"/>
        <v>0</v>
      </c>
      <c r="AR141" s="157" t="s">
        <v>196</v>
      </c>
      <c r="AT141" s="157" t="s">
        <v>191</v>
      </c>
      <c r="AU141" s="157" t="s">
        <v>79</v>
      </c>
      <c r="AY141" s="14" t="s">
        <v>189</v>
      </c>
      <c r="BE141" s="158">
        <f t="shared" si="24"/>
        <v>0</v>
      </c>
      <c r="BF141" s="158">
        <f t="shared" si="25"/>
        <v>0</v>
      </c>
      <c r="BG141" s="158">
        <f t="shared" si="26"/>
        <v>0</v>
      </c>
      <c r="BH141" s="158">
        <f t="shared" si="27"/>
        <v>0</v>
      </c>
      <c r="BI141" s="158">
        <f t="shared" si="28"/>
        <v>0</v>
      </c>
      <c r="BJ141" s="14" t="s">
        <v>85</v>
      </c>
      <c r="BK141" s="158">
        <f t="shared" si="29"/>
        <v>0</v>
      </c>
      <c r="BL141" s="14" t="s">
        <v>196</v>
      </c>
      <c r="BM141" s="157" t="s">
        <v>514</v>
      </c>
    </row>
    <row r="142" spans="2:65" s="1" customFormat="1" ht="16.5" customHeight="1">
      <c r="B142" s="145"/>
      <c r="C142" s="146" t="s">
        <v>358</v>
      </c>
      <c r="D142" s="146" t="s">
        <v>191</v>
      </c>
      <c r="E142" s="147" t="s">
        <v>1793</v>
      </c>
      <c r="F142" s="148" t="s">
        <v>1794</v>
      </c>
      <c r="G142" s="149" t="s">
        <v>1765</v>
      </c>
      <c r="H142" s="150">
        <v>1</v>
      </c>
      <c r="I142" s="151"/>
      <c r="J142" s="152">
        <f t="shared" si="20"/>
        <v>0</v>
      </c>
      <c r="K142" s="148" t="s">
        <v>1453</v>
      </c>
      <c r="L142" s="29"/>
      <c r="M142" s="153" t="s">
        <v>3</v>
      </c>
      <c r="N142" s="154" t="s">
        <v>44</v>
      </c>
      <c r="O142" s="49"/>
      <c r="P142" s="155">
        <f t="shared" si="21"/>
        <v>0</v>
      </c>
      <c r="Q142" s="155">
        <v>0</v>
      </c>
      <c r="R142" s="155">
        <f t="shared" si="22"/>
        <v>0</v>
      </c>
      <c r="S142" s="155">
        <v>0</v>
      </c>
      <c r="T142" s="156">
        <f t="shared" si="23"/>
        <v>0</v>
      </c>
      <c r="AR142" s="157" t="s">
        <v>196</v>
      </c>
      <c r="AT142" s="157" t="s">
        <v>191</v>
      </c>
      <c r="AU142" s="157" t="s">
        <v>79</v>
      </c>
      <c r="AY142" s="14" t="s">
        <v>189</v>
      </c>
      <c r="BE142" s="158">
        <f t="shared" si="24"/>
        <v>0</v>
      </c>
      <c r="BF142" s="158">
        <f t="shared" si="25"/>
        <v>0</v>
      </c>
      <c r="BG142" s="158">
        <f t="shared" si="26"/>
        <v>0</v>
      </c>
      <c r="BH142" s="158">
        <f t="shared" si="27"/>
        <v>0</v>
      </c>
      <c r="BI142" s="158">
        <f t="shared" si="28"/>
        <v>0</v>
      </c>
      <c r="BJ142" s="14" t="s">
        <v>85</v>
      </c>
      <c r="BK142" s="158">
        <f t="shared" si="29"/>
        <v>0</v>
      </c>
      <c r="BL142" s="14" t="s">
        <v>196</v>
      </c>
      <c r="BM142" s="157" t="s">
        <v>523</v>
      </c>
    </row>
    <row r="143" spans="2:65" s="11" customFormat="1" ht="25.9" customHeight="1">
      <c r="B143" s="132"/>
      <c r="D143" s="133" t="s">
        <v>71</v>
      </c>
      <c r="E143" s="134" t="s">
        <v>1795</v>
      </c>
      <c r="F143" s="134" t="s">
        <v>1796</v>
      </c>
      <c r="I143" s="135"/>
      <c r="J143" s="136">
        <f>BK143</f>
        <v>0</v>
      </c>
      <c r="L143" s="132"/>
      <c r="M143" s="137"/>
      <c r="N143" s="138"/>
      <c r="O143" s="138"/>
      <c r="P143" s="139">
        <f>SUM(P144:P150)</f>
        <v>0</v>
      </c>
      <c r="Q143" s="138"/>
      <c r="R143" s="139">
        <f>SUM(R144:R150)</f>
        <v>0</v>
      </c>
      <c r="S143" s="138"/>
      <c r="T143" s="140">
        <f>SUM(T144:T150)</f>
        <v>0</v>
      </c>
      <c r="AR143" s="133" t="s">
        <v>79</v>
      </c>
      <c r="AT143" s="141" t="s">
        <v>71</v>
      </c>
      <c r="AU143" s="141" t="s">
        <v>72</v>
      </c>
      <c r="AY143" s="133" t="s">
        <v>189</v>
      </c>
      <c r="BK143" s="142">
        <f>SUM(BK144:BK150)</f>
        <v>0</v>
      </c>
    </row>
    <row r="144" spans="2:65" s="1" customFormat="1" ht="16.5" customHeight="1">
      <c r="B144" s="145"/>
      <c r="C144" s="146" t="s">
        <v>362</v>
      </c>
      <c r="D144" s="146" t="s">
        <v>191</v>
      </c>
      <c r="E144" s="147" t="s">
        <v>1797</v>
      </c>
      <c r="F144" s="148" t="s">
        <v>1798</v>
      </c>
      <c r="G144" s="149" t="s">
        <v>1765</v>
      </c>
      <c r="H144" s="150">
        <v>1</v>
      </c>
      <c r="I144" s="151"/>
      <c r="J144" s="152">
        <f t="shared" ref="J144:J150" si="30">ROUND(I144*H144,2)</f>
        <v>0</v>
      </c>
      <c r="K144" s="148" t="s">
        <v>1453</v>
      </c>
      <c r="L144" s="29"/>
      <c r="M144" s="153" t="s">
        <v>3</v>
      </c>
      <c r="N144" s="154" t="s">
        <v>44</v>
      </c>
      <c r="O144" s="49"/>
      <c r="P144" s="155">
        <f t="shared" ref="P144:P150" si="31">O144*H144</f>
        <v>0</v>
      </c>
      <c r="Q144" s="155">
        <v>0</v>
      </c>
      <c r="R144" s="155">
        <f t="shared" ref="R144:R150" si="32">Q144*H144</f>
        <v>0</v>
      </c>
      <c r="S144" s="155">
        <v>0</v>
      </c>
      <c r="T144" s="156">
        <f t="shared" ref="T144:T150" si="33">S144*H144</f>
        <v>0</v>
      </c>
      <c r="AR144" s="157" t="s">
        <v>196</v>
      </c>
      <c r="AT144" s="157" t="s">
        <v>191</v>
      </c>
      <c r="AU144" s="157" t="s">
        <v>79</v>
      </c>
      <c r="AY144" s="14" t="s">
        <v>189</v>
      </c>
      <c r="BE144" s="158">
        <f t="shared" ref="BE144:BE150" si="34">IF(N144="základní",J144,0)</f>
        <v>0</v>
      </c>
      <c r="BF144" s="158">
        <f t="shared" ref="BF144:BF150" si="35">IF(N144="snížená",J144,0)</f>
        <v>0</v>
      </c>
      <c r="BG144" s="158">
        <f t="shared" ref="BG144:BG150" si="36">IF(N144="zákl. přenesená",J144,0)</f>
        <v>0</v>
      </c>
      <c r="BH144" s="158">
        <f t="shared" ref="BH144:BH150" si="37">IF(N144="sníž. přenesená",J144,0)</f>
        <v>0</v>
      </c>
      <c r="BI144" s="158">
        <f t="shared" ref="BI144:BI150" si="38">IF(N144="nulová",J144,0)</f>
        <v>0</v>
      </c>
      <c r="BJ144" s="14" t="s">
        <v>85</v>
      </c>
      <c r="BK144" s="158">
        <f t="shared" ref="BK144:BK150" si="39">ROUND(I144*H144,2)</f>
        <v>0</v>
      </c>
      <c r="BL144" s="14" t="s">
        <v>196</v>
      </c>
      <c r="BM144" s="157" t="s">
        <v>531</v>
      </c>
    </row>
    <row r="145" spans="2:65" s="1" customFormat="1" ht="16.5" customHeight="1">
      <c r="B145" s="145"/>
      <c r="C145" s="146" t="s">
        <v>366</v>
      </c>
      <c r="D145" s="146" t="s">
        <v>191</v>
      </c>
      <c r="E145" s="147" t="s">
        <v>1799</v>
      </c>
      <c r="F145" s="148" t="s">
        <v>1800</v>
      </c>
      <c r="G145" s="149" t="s">
        <v>1765</v>
      </c>
      <c r="H145" s="150">
        <v>1</v>
      </c>
      <c r="I145" s="151"/>
      <c r="J145" s="152">
        <f t="shared" si="30"/>
        <v>0</v>
      </c>
      <c r="K145" s="148" t="s">
        <v>1453</v>
      </c>
      <c r="L145" s="29"/>
      <c r="M145" s="153" t="s">
        <v>3</v>
      </c>
      <c r="N145" s="154" t="s">
        <v>44</v>
      </c>
      <c r="O145" s="49"/>
      <c r="P145" s="155">
        <f t="shared" si="31"/>
        <v>0</v>
      </c>
      <c r="Q145" s="155">
        <v>0</v>
      </c>
      <c r="R145" s="155">
        <f t="shared" si="32"/>
        <v>0</v>
      </c>
      <c r="S145" s="155">
        <v>0</v>
      </c>
      <c r="T145" s="156">
        <f t="shared" si="33"/>
        <v>0</v>
      </c>
      <c r="AR145" s="157" t="s">
        <v>196</v>
      </c>
      <c r="AT145" s="157" t="s">
        <v>191</v>
      </c>
      <c r="AU145" s="157" t="s">
        <v>79</v>
      </c>
      <c r="AY145" s="14" t="s">
        <v>189</v>
      </c>
      <c r="BE145" s="158">
        <f t="shared" si="34"/>
        <v>0</v>
      </c>
      <c r="BF145" s="158">
        <f t="shared" si="35"/>
        <v>0</v>
      </c>
      <c r="BG145" s="158">
        <f t="shared" si="36"/>
        <v>0</v>
      </c>
      <c r="BH145" s="158">
        <f t="shared" si="37"/>
        <v>0</v>
      </c>
      <c r="BI145" s="158">
        <f t="shared" si="38"/>
        <v>0</v>
      </c>
      <c r="BJ145" s="14" t="s">
        <v>85</v>
      </c>
      <c r="BK145" s="158">
        <f t="shared" si="39"/>
        <v>0</v>
      </c>
      <c r="BL145" s="14" t="s">
        <v>196</v>
      </c>
      <c r="BM145" s="157" t="s">
        <v>539</v>
      </c>
    </row>
    <row r="146" spans="2:65" s="1" customFormat="1" ht="16.5" customHeight="1">
      <c r="B146" s="145"/>
      <c r="C146" s="146" t="s">
        <v>370</v>
      </c>
      <c r="D146" s="146" t="s">
        <v>191</v>
      </c>
      <c r="E146" s="147" t="s">
        <v>1801</v>
      </c>
      <c r="F146" s="148" t="s">
        <v>1802</v>
      </c>
      <c r="G146" s="149" t="s">
        <v>1765</v>
      </c>
      <c r="H146" s="150">
        <v>1</v>
      </c>
      <c r="I146" s="151"/>
      <c r="J146" s="152">
        <f t="shared" si="30"/>
        <v>0</v>
      </c>
      <c r="K146" s="148" t="s">
        <v>1453</v>
      </c>
      <c r="L146" s="29"/>
      <c r="M146" s="153" t="s">
        <v>3</v>
      </c>
      <c r="N146" s="154" t="s">
        <v>44</v>
      </c>
      <c r="O146" s="49"/>
      <c r="P146" s="155">
        <f t="shared" si="31"/>
        <v>0</v>
      </c>
      <c r="Q146" s="155">
        <v>0</v>
      </c>
      <c r="R146" s="155">
        <f t="shared" si="32"/>
        <v>0</v>
      </c>
      <c r="S146" s="155">
        <v>0</v>
      </c>
      <c r="T146" s="156">
        <f t="shared" si="33"/>
        <v>0</v>
      </c>
      <c r="AR146" s="157" t="s">
        <v>196</v>
      </c>
      <c r="AT146" s="157" t="s">
        <v>191</v>
      </c>
      <c r="AU146" s="157" t="s">
        <v>79</v>
      </c>
      <c r="AY146" s="14" t="s">
        <v>189</v>
      </c>
      <c r="BE146" s="158">
        <f t="shared" si="34"/>
        <v>0</v>
      </c>
      <c r="BF146" s="158">
        <f t="shared" si="35"/>
        <v>0</v>
      </c>
      <c r="BG146" s="158">
        <f t="shared" si="36"/>
        <v>0</v>
      </c>
      <c r="BH146" s="158">
        <f t="shared" si="37"/>
        <v>0</v>
      </c>
      <c r="BI146" s="158">
        <f t="shared" si="38"/>
        <v>0</v>
      </c>
      <c r="BJ146" s="14" t="s">
        <v>85</v>
      </c>
      <c r="BK146" s="158">
        <f t="shared" si="39"/>
        <v>0</v>
      </c>
      <c r="BL146" s="14" t="s">
        <v>196</v>
      </c>
      <c r="BM146" s="157" t="s">
        <v>547</v>
      </c>
    </row>
    <row r="147" spans="2:65" s="1" customFormat="1" ht="16.5" customHeight="1">
      <c r="B147" s="145"/>
      <c r="C147" s="146" t="s">
        <v>374</v>
      </c>
      <c r="D147" s="146" t="s">
        <v>191</v>
      </c>
      <c r="E147" s="147" t="s">
        <v>1803</v>
      </c>
      <c r="F147" s="148" t="s">
        <v>1804</v>
      </c>
      <c r="G147" s="149" t="s">
        <v>1765</v>
      </c>
      <c r="H147" s="150">
        <v>1</v>
      </c>
      <c r="I147" s="151"/>
      <c r="J147" s="152">
        <f t="shared" si="30"/>
        <v>0</v>
      </c>
      <c r="K147" s="148" t="s">
        <v>1453</v>
      </c>
      <c r="L147" s="29"/>
      <c r="M147" s="153" t="s">
        <v>3</v>
      </c>
      <c r="N147" s="154" t="s">
        <v>44</v>
      </c>
      <c r="O147" s="49"/>
      <c r="P147" s="155">
        <f t="shared" si="31"/>
        <v>0</v>
      </c>
      <c r="Q147" s="155">
        <v>0</v>
      </c>
      <c r="R147" s="155">
        <f t="shared" si="32"/>
        <v>0</v>
      </c>
      <c r="S147" s="155">
        <v>0</v>
      </c>
      <c r="T147" s="156">
        <f t="shared" si="33"/>
        <v>0</v>
      </c>
      <c r="AR147" s="157" t="s">
        <v>196</v>
      </c>
      <c r="AT147" s="157" t="s">
        <v>191</v>
      </c>
      <c r="AU147" s="157" t="s">
        <v>79</v>
      </c>
      <c r="AY147" s="14" t="s">
        <v>189</v>
      </c>
      <c r="BE147" s="158">
        <f t="shared" si="34"/>
        <v>0</v>
      </c>
      <c r="BF147" s="158">
        <f t="shared" si="35"/>
        <v>0</v>
      </c>
      <c r="BG147" s="158">
        <f t="shared" si="36"/>
        <v>0</v>
      </c>
      <c r="BH147" s="158">
        <f t="shared" si="37"/>
        <v>0</v>
      </c>
      <c r="BI147" s="158">
        <f t="shared" si="38"/>
        <v>0</v>
      </c>
      <c r="BJ147" s="14" t="s">
        <v>85</v>
      </c>
      <c r="BK147" s="158">
        <f t="shared" si="39"/>
        <v>0</v>
      </c>
      <c r="BL147" s="14" t="s">
        <v>196</v>
      </c>
      <c r="BM147" s="157" t="s">
        <v>555</v>
      </c>
    </row>
    <row r="148" spans="2:65" s="1" customFormat="1" ht="16.5" customHeight="1">
      <c r="B148" s="145"/>
      <c r="C148" s="146" t="s">
        <v>376</v>
      </c>
      <c r="D148" s="146" t="s">
        <v>191</v>
      </c>
      <c r="E148" s="147" t="s">
        <v>1805</v>
      </c>
      <c r="F148" s="148" t="s">
        <v>1806</v>
      </c>
      <c r="G148" s="149" t="s">
        <v>1765</v>
      </c>
      <c r="H148" s="150">
        <v>1</v>
      </c>
      <c r="I148" s="151"/>
      <c r="J148" s="152">
        <f t="shared" si="30"/>
        <v>0</v>
      </c>
      <c r="K148" s="148" t="s">
        <v>1453</v>
      </c>
      <c r="L148" s="29"/>
      <c r="M148" s="153" t="s">
        <v>3</v>
      </c>
      <c r="N148" s="154" t="s">
        <v>44</v>
      </c>
      <c r="O148" s="49"/>
      <c r="P148" s="155">
        <f t="shared" si="31"/>
        <v>0</v>
      </c>
      <c r="Q148" s="155">
        <v>0</v>
      </c>
      <c r="R148" s="155">
        <f t="shared" si="32"/>
        <v>0</v>
      </c>
      <c r="S148" s="155">
        <v>0</v>
      </c>
      <c r="T148" s="156">
        <f t="shared" si="33"/>
        <v>0</v>
      </c>
      <c r="AR148" s="157" t="s">
        <v>196</v>
      </c>
      <c r="AT148" s="157" t="s">
        <v>191</v>
      </c>
      <c r="AU148" s="157" t="s">
        <v>79</v>
      </c>
      <c r="AY148" s="14" t="s">
        <v>189</v>
      </c>
      <c r="BE148" s="158">
        <f t="shared" si="34"/>
        <v>0</v>
      </c>
      <c r="BF148" s="158">
        <f t="shared" si="35"/>
        <v>0</v>
      </c>
      <c r="BG148" s="158">
        <f t="shared" si="36"/>
        <v>0</v>
      </c>
      <c r="BH148" s="158">
        <f t="shared" si="37"/>
        <v>0</v>
      </c>
      <c r="BI148" s="158">
        <f t="shared" si="38"/>
        <v>0</v>
      </c>
      <c r="BJ148" s="14" t="s">
        <v>85</v>
      </c>
      <c r="BK148" s="158">
        <f t="shared" si="39"/>
        <v>0</v>
      </c>
      <c r="BL148" s="14" t="s">
        <v>196</v>
      </c>
      <c r="BM148" s="157" t="s">
        <v>563</v>
      </c>
    </row>
    <row r="149" spans="2:65" s="1" customFormat="1" ht="16.5" customHeight="1">
      <c r="B149" s="145"/>
      <c r="C149" s="146" t="s">
        <v>380</v>
      </c>
      <c r="D149" s="146" t="s">
        <v>191</v>
      </c>
      <c r="E149" s="147" t="s">
        <v>1807</v>
      </c>
      <c r="F149" s="148" t="s">
        <v>1808</v>
      </c>
      <c r="G149" s="149" t="s">
        <v>890</v>
      </c>
      <c r="H149" s="150">
        <v>1</v>
      </c>
      <c r="I149" s="151"/>
      <c r="J149" s="152">
        <f t="shared" si="30"/>
        <v>0</v>
      </c>
      <c r="K149" s="148" t="s">
        <v>1453</v>
      </c>
      <c r="L149" s="29"/>
      <c r="M149" s="153" t="s">
        <v>3</v>
      </c>
      <c r="N149" s="154" t="s">
        <v>44</v>
      </c>
      <c r="O149" s="49"/>
      <c r="P149" s="155">
        <f t="shared" si="31"/>
        <v>0</v>
      </c>
      <c r="Q149" s="155">
        <v>0</v>
      </c>
      <c r="R149" s="155">
        <f t="shared" si="32"/>
        <v>0</v>
      </c>
      <c r="S149" s="155">
        <v>0</v>
      </c>
      <c r="T149" s="156">
        <f t="shared" si="33"/>
        <v>0</v>
      </c>
      <c r="AR149" s="157" t="s">
        <v>196</v>
      </c>
      <c r="AT149" s="157" t="s">
        <v>191</v>
      </c>
      <c r="AU149" s="157" t="s">
        <v>79</v>
      </c>
      <c r="AY149" s="14" t="s">
        <v>189</v>
      </c>
      <c r="BE149" s="158">
        <f t="shared" si="34"/>
        <v>0</v>
      </c>
      <c r="BF149" s="158">
        <f t="shared" si="35"/>
        <v>0</v>
      </c>
      <c r="BG149" s="158">
        <f t="shared" si="36"/>
        <v>0</v>
      </c>
      <c r="BH149" s="158">
        <f t="shared" si="37"/>
        <v>0</v>
      </c>
      <c r="BI149" s="158">
        <f t="shared" si="38"/>
        <v>0</v>
      </c>
      <c r="BJ149" s="14" t="s">
        <v>85</v>
      </c>
      <c r="BK149" s="158">
        <f t="shared" si="39"/>
        <v>0</v>
      </c>
      <c r="BL149" s="14" t="s">
        <v>196</v>
      </c>
      <c r="BM149" s="157" t="s">
        <v>571</v>
      </c>
    </row>
    <row r="150" spans="2:65" s="1" customFormat="1" ht="16.5" customHeight="1">
      <c r="B150" s="145"/>
      <c r="C150" s="146" t="s">
        <v>384</v>
      </c>
      <c r="D150" s="146" t="s">
        <v>191</v>
      </c>
      <c r="E150" s="147" t="s">
        <v>1809</v>
      </c>
      <c r="F150" s="148" t="s">
        <v>1810</v>
      </c>
      <c r="G150" s="149" t="s">
        <v>890</v>
      </c>
      <c r="H150" s="150">
        <v>1</v>
      </c>
      <c r="I150" s="151"/>
      <c r="J150" s="152">
        <f t="shared" si="30"/>
        <v>0</v>
      </c>
      <c r="K150" s="148" t="s">
        <v>1453</v>
      </c>
      <c r="L150" s="29"/>
      <c r="M150" s="153" t="s">
        <v>3</v>
      </c>
      <c r="N150" s="154" t="s">
        <v>44</v>
      </c>
      <c r="O150" s="49"/>
      <c r="P150" s="155">
        <f t="shared" si="31"/>
        <v>0</v>
      </c>
      <c r="Q150" s="155">
        <v>0</v>
      </c>
      <c r="R150" s="155">
        <f t="shared" si="32"/>
        <v>0</v>
      </c>
      <c r="S150" s="155">
        <v>0</v>
      </c>
      <c r="T150" s="156">
        <f t="shared" si="33"/>
        <v>0</v>
      </c>
      <c r="AR150" s="157" t="s">
        <v>196</v>
      </c>
      <c r="AT150" s="157" t="s">
        <v>191</v>
      </c>
      <c r="AU150" s="157" t="s">
        <v>79</v>
      </c>
      <c r="AY150" s="14" t="s">
        <v>189</v>
      </c>
      <c r="BE150" s="158">
        <f t="shared" si="34"/>
        <v>0</v>
      </c>
      <c r="BF150" s="158">
        <f t="shared" si="35"/>
        <v>0</v>
      </c>
      <c r="BG150" s="158">
        <f t="shared" si="36"/>
        <v>0</v>
      </c>
      <c r="BH150" s="158">
        <f t="shared" si="37"/>
        <v>0</v>
      </c>
      <c r="BI150" s="158">
        <f t="shared" si="38"/>
        <v>0</v>
      </c>
      <c r="BJ150" s="14" t="s">
        <v>85</v>
      </c>
      <c r="BK150" s="158">
        <f t="shared" si="39"/>
        <v>0</v>
      </c>
      <c r="BL150" s="14" t="s">
        <v>196</v>
      </c>
      <c r="BM150" s="157" t="s">
        <v>577</v>
      </c>
    </row>
    <row r="151" spans="2:65" s="11" customFormat="1" ht="25.9" customHeight="1">
      <c r="B151" s="132"/>
      <c r="D151" s="133" t="s">
        <v>71</v>
      </c>
      <c r="E151" s="134" t="s">
        <v>187</v>
      </c>
      <c r="F151" s="134" t="s">
        <v>188</v>
      </c>
      <c r="I151" s="135"/>
      <c r="J151" s="136">
        <f>BK151</f>
        <v>0</v>
      </c>
      <c r="L151" s="132"/>
      <c r="M151" s="137"/>
      <c r="N151" s="138"/>
      <c r="O151" s="138"/>
      <c r="P151" s="139">
        <f>P152+P154+P160+P166</f>
        <v>0</v>
      </c>
      <c r="Q151" s="138"/>
      <c r="R151" s="139">
        <f>R152+R154+R160+R166</f>
        <v>3.3480000000000003</v>
      </c>
      <c r="S151" s="138"/>
      <c r="T151" s="140">
        <f>T152+T154+T160+T166</f>
        <v>1.117</v>
      </c>
      <c r="AR151" s="133" t="s">
        <v>79</v>
      </c>
      <c r="AT151" s="141" t="s">
        <v>71</v>
      </c>
      <c r="AU151" s="141" t="s">
        <v>72</v>
      </c>
      <c r="AY151" s="133" t="s">
        <v>189</v>
      </c>
      <c r="BK151" s="142">
        <f>BK152+BK154+BK160+BK166</f>
        <v>0</v>
      </c>
    </row>
    <row r="152" spans="2:65" s="11" customFormat="1" ht="22.9" customHeight="1">
      <c r="B152" s="132"/>
      <c r="D152" s="133" t="s">
        <v>71</v>
      </c>
      <c r="E152" s="143" t="s">
        <v>212</v>
      </c>
      <c r="F152" s="143" t="s">
        <v>1276</v>
      </c>
      <c r="I152" s="135"/>
      <c r="J152" s="144">
        <f>BK152</f>
        <v>0</v>
      </c>
      <c r="L152" s="132"/>
      <c r="M152" s="137"/>
      <c r="N152" s="138"/>
      <c r="O152" s="138"/>
      <c r="P152" s="139">
        <f>P153</f>
        <v>0</v>
      </c>
      <c r="Q152" s="138"/>
      <c r="R152" s="139">
        <f>R153</f>
        <v>3.3480000000000003</v>
      </c>
      <c r="S152" s="138"/>
      <c r="T152" s="140">
        <f>T153</f>
        <v>0</v>
      </c>
      <c r="AR152" s="133" t="s">
        <v>79</v>
      </c>
      <c r="AT152" s="141" t="s">
        <v>71</v>
      </c>
      <c r="AU152" s="141" t="s">
        <v>79</v>
      </c>
      <c r="AY152" s="133" t="s">
        <v>189</v>
      </c>
      <c r="BK152" s="142">
        <f>BK153</f>
        <v>0</v>
      </c>
    </row>
    <row r="153" spans="2:65" s="1" customFormat="1" ht="16.5" customHeight="1">
      <c r="B153" s="145"/>
      <c r="C153" s="146" t="s">
        <v>388</v>
      </c>
      <c r="D153" s="146" t="s">
        <v>191</v>
      </c>
      <c r="E153" s="147" t="s">
        <v>1277</v>
      </c>
      <c r="F153" s="148" t="s">
        <v>1278</v>
      </c>
      <c r="G153" s="149" t="s">
        <v>233</v>
      </c>
      <c r="H153" s="150">
        <v>83.7</v>
      </c>
      <c r="I153" s="151"/>
      <c r="J153" s="152">
        <f>ROUND(I153*H153,2)</f>
        <v>0</v>
      </c>
      <c r="K153" s="148" t="s">
        <v>195</v>
      </c>
      <c r="L153" s="29"/>
      <c r="M153" s="153" t="s">
        <v>3</v>
      </c>
      <c r="N153" s="154" t="s">
        <v>44</v>
      </c>
      <c r="O153" s="49"/>
      <c r="P153" s="155">
        <f>O153*H153</f>
        <v>0</v>
      </c>
      <c r="Q153" s="155">
        <v>0.04</v>
      </c>
      <c r="R153" s="155">
        <f>Q153*H153</f>
        <v>3.3480000000000003</v>
      </c>
      <c r="S153" s="155">
        <v>0</v>
      </c>
      <c r="T153" s="156">
        <f>S153*H153</f>
        <v>0</v>
      </c>
      <c r="AR153" s="157" t="s">
        <v>196</v>
      </c>
      <c r="AT153" s="157" t="s">
        <v>191</v>
      </c>
      <c r="AU153" s="157" t="s">
        <v>85</v>
      </c>
      <c r="AY153" s="14" t="s">
        <v>189</v>
      </c>
      <c r="BE153" s="158">
        <f>IF(N153="základní",J153,0)</f>
        <v>0</v>
      </c>
      <c r="BF153" s="158">
        <f>IF(N153="snížená",J153,0)</f>
        <v>0</v>
      </c>
      <c r="BG153" s="158">
        <f>IF(N153="zákl. přenesená",J153,0)</f>
        <v>0</v>
      </c>
      <c r="BH153" s="158">
        <f>IF(N153="sníž. přenesená",J153,0)</f>
        <v>0</v>
      </c>
      <c r="BI153" s="158">
        <f>IF(N153="nulová",J153,0)</f>
        <v>0</v>
      </c>
      <c r="BJ153" s="14" t="s">
        <v>85</v>
      </c>
      <c r="BK153" s="158">
        <f>ROUND(I153*H153,2)</f>
        <v>0</v>
      </c>
      <c r="BL153" s="14" t="s">
        <v>196</v>
      </c>
      <c r="BM153" s="157" t="s">
        <v>1811</v>
      </c>
    </row>
    <row r="154" spans="2:65" s="11" customFormat="1" ht="22.9" customHeight="1">
      <c r="B154" s="132"/>
      <c r="D154" s="133" t="s">
        <v>71</v>
      </c>
      <c r="E154" s="143" t="s">
        <v>225</v>
      </c>
      <c r="F154" s="143" t="s">
        <v>630</v>
      </c>
      <c r="I154" s="135"/>
      <c r="J154" s="144">
        <f>BK154</f>
        <v>0</v>
      </c>
      <c r="L154" s="132"/>
      <c r="M154" s="137"/>
      <c r="N154" s="138"/>
      <c r="O154" s="138"/>
      <c r="P154" s="139">
        <f>SUM(P155:P159)</f>
        <v>0</v>
      </c>
      <c r="Q154" s="138"/>
      <c r="R154" s="139">
        <f>SUM(R155:R159)</f>
        <v>0</v>
      </c>
      <c r="S154" s="138"/>
      <c r="T154" s="140">
        <f>SUM(T155:T159)</f>
        <v>1.117</v>
      </c>
      <c r="AR154" s="133" t="s">
        <v>79</v>
      </c>
      <c r="AT154" s="141" t="s">
        <v>71</v>
      </c>
      <c r="AU154" s="141" t="s">
        <v>79</v>
      </c>
      <c r="AY154" s="133" t="s">
        <v>189</v>
      </c>
      <c r="BK154" s="142">
        <f>SUM(BK155:BK159)</f>
        <v>0</v>
      </c>
    </row>
    <row r="155" spans="2:65" s="1" customFormat="1" ht="24" customHeight="1">
      <c r="B155" s="145"/>
      <c r="C155" s="146" t="s">
        <v>392</v>
      </c>
      <c r="D155" s="146" t="s">
        <v>191</v>
      </c>
      <c r="E155" s="147" t="s">
        <v>1280</v>
      </c>
      <c r="F155" s="148" t="s">
        <v>1281</v>
      </c>
      <c r="G155" s="149" t="s">
        <v>307</v>
      </c>
      <c r="H155" s="150">
        <v>25</v>
      </c>
      <c r="I155" s="151"/>
      <c r="J155" s="152">
        <f>ROUND(I155*H155,2)</f>
        <v>0</v>
      </c>
      <c r="K155" s="148" t="s">
        <v>195</v>
      </c>
      <c r="L155" s="29"/>
      <c r="M155" s="153" t="s">
        <v>3</v>
      </c>
      <c r="N155" s="154" t="s">
        <v>44</v>
      </c>
      <c r="O155" s="49"/>
      <c r="P155" s="155">
        <f>O155*H155</f>
        <v>0</v>
      </c>
      <c r="Q155" s="155">
        <v>0</v>
      </c>
      <c r="R155" s="155">
        <f>Q155*H155</f>
        <v>0</v>
      </c>
      <c r="S155" s="155">
        <v>4.0000000000000001E-3</v>
      </c>
      <c r="T155" s="156">
        <f>S155*H155</f>
        <v>0.1</v>
      </c>
      <c r="AR155" s="157" t="s">
        <v>196</v>
      </c>
      <c r="AT155" s="157" t="s">
        <v>191</v>
      </c>
      <c r="AU155" s="157" t="s">
        <v>85</v>
      </c>
      <c r="AY155" s="14" t="s">
        <v>189</v>
      </c>
      <c r="BE155" s="158">
        <f>IF(N155="základní",J155,0)</f>
        <v>0</v>
      </c>
      <c r="BF155" s="158">
        <f>IF(N155="snížená",J155,0)</f>
        <v>0</v>
      </c>
      <c r="BG155" s="158">
        <f>IF(N155="zákl. přenesená",J155,0)</f>
        <v>0</v>
      </c>
      <c r="BH155" s="158">
        <f>IF(N155="sníž. přenesená",J155,0)</f>
        <v>0</v>
      </c>
      <c r="BI155" s="158">
        <f>IF(N155="nulová",J155,0)</f>
        <v>0</v>
      </c>
      <c r="BJ155" s="14" t="s">
        <v>85</v>
      </c>
      <c r="BK155" s="158">
        <f>ROUND(I155*H155,2)</f>
        <v>0</v>
      </c>
      <c r="BL155" s="14" t="s">
        <v>196</v>
      </c>
      <c r="BM155" s="157" t="s">
        <v>1812</v>
      </c>
    </row>
    <row r="156" spans="2:65" s="1" customFormat="1" ht="24" customHeight="1">
      <c r="B156" s="145"/>
      <c r="C156" s="146" t="s">
        <v>1434</v>
      </c>
      <c r="D156" s="146" t="s">
        <v>191</v>
      </c>
      <c r="E156" s="147" t="s">
        <v>1283</v>
      </c>
      <c r="F156" s="148" t="s">
        <v>1284</v>
      </c>
      <c r="G156" s="149" t="s">
        <v>307</v>
      </c>
      <c r="H156" s="150">
        <v>7</v>
      </c>
      <c r="I156" s="151"/>
      <c r="J156" s="152">
        <f>ROUND(I156*H156,2)</f>
        <v>0</v>
      </c>
      <c r="K156" s="148" t="s">
        <v>195</v>
      </c>
      <c r="L156" s="29"/>
      <c r="M156" s="153" t="s">
        <v>3</v>
      </c>
      <c r="N156" s="154" t="s">
        <v>44</v>
      </c>
      <c r="O156" s="49"/>
      <c r="P156" s="155">
        <f>O156*H156</f>
        <v>0</v>
      </c>
      <c r="Q156" s="155">
        <v>0</v>
      </c>
      <c r="R156" s="155">
        <f>Q156*H156</f>
        <v>0</v>
      </c>
      <c r="S156" s="155">
        <v>8.0000000000000002E-3</v>
      </c>
      <c r="T156" s="156">
        <f>S156*H156</f>
        <v>5.6000000000000001E-2</v>
      </c>
      <c r="AR156" s="157" t="s">
        <v>196</v>
      </c>
      <c r="AT156" s="157" t="s">
        <v>191</v>
      </c>
      <c r="AU156" s="157" t="s">
        <v>85</v>
      </c>
      <c r="AY156" s="14" t="s">
        <v>189</v>
      </c>
      <c r="BE156" s="158">
        <f>IF(N156="základní",J156,0)</f>
        <v>0</v>
      </c>
      <c r="BF156" s="158">
        <f>IF(N156="snížená",J156,0)</f>
        <v>0</v>
      </c>
      <c r="BG156" s="158">
        <f>IF(N156="zákl. přenesená",J156,0)</f>
        <v>0</v>
      </c>
      <c r="BH156" s="158">
        <f>IF(N156="sníž. přenesená",J156,0)</f>
        <v>0</v>
      </c>
      <c r="BI156" s="158">
        <f>IF(N156="nulová",J156,0)</f>
        <v>0</v>
      </c>
      <c r="BJ156" s="14" t="s">
        <v>85</v>
      </c>
      <c r="BK156" s="158">
        <f>ROUND(I156*H156,2)</f>
        <v>0</v>
      </c>
      <c r="BL156" s="14" t="s">
        <v>196</v>
      </c>
      <c r="BM156" s="157" t="s">
        <v>1813</v>
      </c>
    </row>
    <row r="157" spans="2:65" s="1" customFormat="1" ht="24" customHeight="1">
      <c r="B157" s="145"/>
      <c r="C157" s="146" t="s">
        <v>400</v>
      </c>
      <c r="D157" s="146" t="s">
        <v>191</v>
      </c>
      <c r="E157" s="147" t="s">
        <v>1286</v>
      </c>
      <c r="F157" s="148" t="s">
        <v>1287</v>
      </c>
      <c r="G157" s="149" t="s">
        <v>307</v>
      </c>
      <c r="H157" s="150">
        <v>1</v>
      </c>
      <c r="I157" s="151"/>
      <c r="J157" s="152">
        <f>ROUND(I157*H157,2)</f>
        <v>0</v>
      </c>
      <c r="K157" s="148" t="s">
        <v>195</v>
      </c>
      <c r="L157" s="29"/>
      <c r="M157" s="153" t="s">
        <v>3</v>
      </c>
      <c r="N157" s="154" t="s">
        <v>44</v>
      </c>
      <c r="O157" s="49"/>
      <c r="P157" s="155">
        <f>O157*H157</f>
        <v>0</v>
      </c>
      <c r="Q157" s="155">
        <v>0</v>
      </c>
      <c r="R157" s="155">
        <f>Q157*H157</f>
        <v>0</v>
      </c>
      <c r="S157" s="155">
        <v>1.2E-2</v>
      </c>
      <c r="T157" s="156">
        <f>S157*H157</f>
        <v>1.2E-2</v>
      </c>
      <c r="AR157" s="157" t="s">
        <v>196</v>
      </c>
      <c r="AT157" s="157" t="s">
        <v>191</v>
      </c>
      <c r="AU157" s="157" t="s">
        <v>85</v>
      </c>
      <c r="AY157" s="14" t="s">
        <v>189</v>
      </c>
      <c r="BE157" s="158">
        <f>IF(N157="základní",J157,0)</f>
        <v>0</v>
      </c>
      <c r="BF157" s="158">
        <f>IF(N157="snížená",J157,0)</f>
        <v>0</v>
      </c>
      <c r="BG157" s="158">
        <f>IF(N157="zákl. přenesená",J157,0)</f>
        <v>0</v>
      </c>
      <c r="BH157" s="158">
        <f>IF(N157="sníž. přenesená",J157,0)</f>
        <v>0</v>
      </c>
      <c r="BI157" s="158">
        <f>IF(N157="nulová",J157,0)</f>
        <v>0</v>
      </c>
      <c r="BJ157" s="14" t="s">
        <v>85</v>
      </c>
      <c r="BK157" s="158">
        <f>ROUND(I157*H157,2)</f>
        <v>0</v>
      </c>
      <c r="BL157" s="14" t="s">
        <v>196</v>
      </c>
      <c r="BM157" s="157" t="s">
        <v>1814</v>
      </c>
    </row>
    <row r="158" spans="2:65" s="1" customFormat="1" ht="24" customHeight="1">
      <c r="B158" s="145"/>
      <c r="C158" s="146" t="s">
        <v>404</v>
      </c>
      <c r="D158" s="146" t="s">
        <v>191</v>
      </c>
      <c r="E158" s="147" t="s">
        <v>1289</v>
      </c>
      <c r="F158" s="148" t="s">
        <v>1290</v>
      </c>
      <c r="G158" s="149" t="s">
        <v>307</v>
      </c>
      <c r="H158" s="150">
        <v>1</v>
      </c>
      <c r="I158" s="151"/>
      <c r="J158" s="152">
        <f>ROUND(I158*H158,2)</f>
        <v>0</v>
      </c>
      <c r="K158" s="148" t="s">
        <v>195</v>
      </c>
      <c r="L158" s="29"/>
      <c r="M158" s="153" t="s">
        <v>3</v>
      </c>
      <c r="N158" s="154" t="s">
        <v>44</v>
      </c>
      <c r="O158" s="49"/>
      <c r="P158" s="155">
        <f>O158*H158</f>
        <v>0</v>
      </c>
      <c r="Q158" s="155">
        <v>0</v>
      </c>
      <c r="R158" s="155">
        <f>Q158*H158</f>
        <v>0</v>
      </c>
      <c r="S158" s="155">
        <v>4.9000000000000002E-2</v>
      </c>
      <c r="T158" s="156">
        <f>S158*H158</f>
        <v>4.9000000000000002E-2</v>
      </c>
      <c r="AR158" s="157" t="s">
        <v>196</v>
      </c>
      <c r="AT158" s="157" t="s">
        <v>191</v>
      </c>
      <c r="AU158" s="157" t="s">
        <v>85</v>
      </c>
      <c r="AY158" s="14" t="s">
        <v>189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4" t="s">
        <v>85</v>
      </c>
      <c r="BK158" s="158">
        <f>ROUND(I158*H158,2)</f>
        <v>0</v>
      </c>
      <c r="BL158" s="14" t="s">
        <v>196</v>
      </c>
      <c r="BM158" s="157" t="s">
        <v>1815</v>
      </c>
    </row>
    <row r="159" spans="2:65" s="1" customFormat="1" ht="16.5" customHeight="1">
      <c r="B159" s="145"/>
      <c r="C159" s="146" t="s">
        <v>408</v>
      </c>
      <c r="D159" s="146" t="s">
        <v>191</v>
      </c>
      <c r="E159" s="147" t="s">
        <v>1295</v>
      </c>
      <c r="F159" s="148" t="s">
        <v>1296</v>
      </c>
      <c r="G159" s="149" t="s">
        <v>258</v>
      </c>
      <c r="H159" s="150">
        <v>450</v>
      </c>
      <c r="I159" s="151"/>
      <c r="J159" s="152">
        <f>ROUND(I159*H159,2)</f>
        <v>0</v>
      </c>
      <c r="K159" s="148" t="s">
        <v>195</v>
      </c>
      <c r="L159" s="29"/>
      <c r="M159" s="153" t="s">
        <v>3</v>
      </c>
      <c r="N159" s="154" t="s">
        <v>44</v>
      </c>
      <c r="O159" s="49"/>
      <c r="P159" s="155">
        <f>O159*H159</f>
        <v>0</v>
      </c>
      <c r="Q159" s="155">
        <v>0</v>
      </c>
      <c r="R159" s="155">
        <f>Q159*H159</f>
        <v>0</v>
      </c>
      <c r="S159" s="155">
        <v>2E-3</v>
      </c>
      <c r="T159" s="156">
        <f>S159*H159</f>
        <v>0.9</v>
      </c>
      <c r="AR159" s="157" t="s">
        <v>196</v>
      </c>
      <c r="AT159" s="157" t="s">
        <v>191</v>
      </c>
      <c r="AU159" s="157" t="s">
        <v>85</v>
      </c>
      <c r="AY159" s="14" t="s">
        <v>189</v>
      </c>
      <c r="BE159" s="158">
        <f>IF(N159="základní",J159,0)</f>
        <v>0</v>
      </c>
      <c r="BF159" s="158">
        <f>IF(N159="snížená",J159,0)</f>
        <v>0</v>
      </c>
      <c r="BG159" s="158">
        <f>IF(N159="zákl. přenesená",J159,0)</f>
        <v>0</v>
      </c>
      <c r="BH159" s="158">
        <f>IF(N159="sníž. přenesená",J159,0)</f>
        <v>0</v>
      </c>
      <c r="BI159" s="158">
        <f>IF(N159="nulová",J159,0)</f>
        <v>0</v>
      </c>
      <c r="BJ159" s="14" t="s">
        <v>85</v>
      </c>
      <c r="BK159" s="158">
        <f>ROUND(I159*H159,2)</f>
        <v>0</v>
      </c>
      <c r="BL159" s="14" t="s">
        <v>196</v>
      </c>
      <c r="BM159" s="157" t="s">
        <v>1816</v>
      </c>
    </row>
    <row r="160" spans="2:65" s="11" customFormat="1" ht="22.9" customHeight="1">
      <c r="B160" s="132"/>
      <c r="D160" s="133" t="s">
        <v>71</v>
      </c>
      <c r="E160" s="143" t="s">
        <v>1298</v>
      </c>
      <c r="F160" s="143" t="s">
        <v>1299</v>
      </c>
      <c r="I160" s="135"/>
      <c r="J160" s="144">
        <f>BK160</f>
        <v>0</v>
      </c>
      <c r="L160" s="132"/>
      <c r="M160" s="137"/>
      <c r="N160" s="138"/>
      <c r="O160" s="138"/>
      <c r="P160" s="139">
        <f>SUM(P161:P165)</f>
        <v>0</v>
      </c>
      <c r="Q160" s="138"/>
      <c r="R160" s="139">
        <f>SUM(R161:R165)</f>
        <v>0</v>
      </c>
      <c r="S160" s="138"/>
      <c r="T160" s="140">
        <f>SUM(T161:T165)</f>
        <v>0</v>
      </c>
      <c r="AR160" s="133" t="s">
        <v>79</v>
      </c>
      <c r="AT160" s="141" t="s">
        <v>71</v>
      </c>
      <c r="AU160" s="141" t="s">
        <v>79</v>
      </c>
      <c r="AY160" s="133" t="s">
        <v>189</v>
      </c>
      <c r="BK160" s="142">
        <f>SUM(BK161:BK165)</f>
        <v>0</v>
      </c>
    </row>
    <row r="161" spans="2:65" s="1" customFormat="1" ht="16.5" customHeight="1">
      <c r="B161" s="145"/>
      <c r="C161" s="146" t="s">
        <v>1447</v>
      </c>
      <c r="D161" s="146" t="s">
        <v>191</v>
      </c>
      <c r="E161" s="147" t="s">
        <v>1300</v>
      </c>
      <c r="F161" s="148" t="s">
        <v>1301</v>
      </c>
      <c r="G161" s="149" t="s">
        <v>223</v>
      </c>
      <c r="H161" s="150">
        <v>1.117</v>
      </c>
      <c r="I161" s="151"/>
      <c r="J161" s="152">
        <f>ROUND(I161*H161,2)</f>
        <v>0</v>
      </c>
      <c r="K161" s="148" t="s">
        <v>195</v>
      </c>
      <c r="L161" s="29"/>
      <c r="M161" s="153" t="s">
        <v>3</v>
      </c>
      <c r="N161" s="154" t="s">
        <v>44</v>
      </c>
      <c r="O161" s="49"/>
      <c r="P161" s="155">
        <f>O161*H161</f>
        <v>0</v>
      </c>
      <c r="Q161" s="155">
        <v>0</v>
      </c>
      <c r="R161" s="155">
        <f>Q161*H161</f>
        <v>0</v>
      </c>
      <c r="S161" s="155">
        <v>0</v>
      </c>
      <c r="T161" s="156">
        <f>S161*H161</f>
        <v>0</v>
      </c>
      <c r="AR161" s="157" t="s">
        <v>196</v>
      </c>
      <c r="AT161" s="157" t="s">
        <v>191</v>
      </c>
      <c r="AU161" s="157" t="s">
        <v>85</v>
      </c>
      <c r="AY161" s="14" t="s">
        <v>189</v>
      </c>
      <c r="BE161" s="158">
        <f>IF(N161="základní",J161,0)</f>
        <v>0</v>
      </c>
      <c r="BF161" s="158">
        <f>IF(N161="snížená",J161,0)</f>
        <v>0</v>
      </c>
      <c r="BG161" s="158">
        <f>IF(N161="zákl. přenesená",J161,0)</f>
        <v>0</v>
      </c>
      <c r="BH161" s="158">
        <f>IF(N161="sníž. přenesená",J161,0)</f>
        <v>0</v>
      </c>
      <c r="BI161" s="158">
        <f>IF(N161="nulová",J161,0)</f>
        <v>0</v>
      </c>
      <c r="BJ161" s="14" t="s">
        <v>85</v>
      </c>
      <c r="BK161" s="158">
        <f>ROUND(I161*H161,2)</f>
        <v>0</v>
      </c>
      <c r="BL161" s="14" t="s">
        <v>196</v>
      </c>
      <c r="BM161" s="157" t="s">
        <v>1817</v>
      </c>
    </row>
    <row r="162" spans="2:65" s="1" customFormat="1" ht="24" customHeight="1">
      <c r="B162" s="145"/>
      <c r="C162" s="146" t="s">
        <v>416</v>
      </c>
      <c r="D162" s="146" t="s">
        <v>191</v>
      </c>
      <c r="E162" s="147" t="s">
        <v>1303</v>
      </c>
      <c r="F162" s="148" t="s">
        <v>1304</v>
      </c>
      <c r="G162" s="149" t="s">
        <v>223</v>
      </c>
      <c r="H162" s="150">
        <v>1.117</v>
      </c>
      <c r="I162" s="151"/>
      <c r="J162" s="152">
        <f>ROUND(I162*H162,2)</f>
        <v>0</v>
      </c>
      <c r="K162" s="148" t="s">
        <v>195</v>
      </c>
      <c r="L162" s="29"/>
      <c r="M162" s="153" t="s">
        <v>3</v>
      </c>
      <c r="N162" s="154" t="s">
        <v>44</v>
      </c>
      <c r="O162" s="49"/>
      <c r="P162" s="155">
        <f>O162*H162</f>
        <v>0</v>
      </c>
      <c r="Q162" s="155">
        <v>0</v>
      </c>
      <c r="R162" s="155">
        <f>Q162*H162</f>
        <v>0</v>
      </c>
      <c r="S162" s="155">
        <v>0</v>
      </c>
      <c r="T162" s="156">
        <f>S162*H162</f>
        <v>0</v>
      </c>
      <c r="AR162" s="157" t="s">
        <v>196</v>
      </c>
      <c r="AT162" s="157" t="s">
        <v>191</v>
      </c>
      <c r="AU162" s="157" t="s">
        <v>85</v>
      </c>
      <c r="AY162" s="14" t="s">
        <v>189</v>
      </c>
      <c r="BE162" s="158">
        <f>IF(N162="základní",J162,0)</f>
        <v>0</v>
      </c>
      <c r="BF162" s="158">
        <f>IF(N162="snížená",J162,0)</f>
        <v>0</v>
      </c>
      <c r="BG162" s="158">
        <f>IF(N162="zákl. přenesená",J162,0)</f>
        <v>0</v>
      </c>
      <c r="BH162" s="158">
        <f>IF(N162="sníž. přenesená",J162,0)</f>
        <v>0</v>
      </c>
      <c r="BI162" s="158">
        <f>IF(N162="nulová",J162,0)</f>
        <v>0</v>
      </c>
      <c r="BJ162" s="14" t="s">
        <v>85</v>
      </c>
      <c r="BK162" s="158">
        <f>ROUND(I162*H162,2)</f>
        <v>0</v>
      </c>
      <c r="BL162" s="14" t="s">
        <v>196</v>
      </c>
      <c r="BM162" s="157" t="s">
        <v>1818</v>
      </c>
    </row>
    <row r="163" spans="2:65" s="1" customFormat="1" ht="16.5" customHeight="1">
      <c r="B163" s="145"/>
      <c r="C163" s="146" t="s">
        <v>420</v>
      </c>
      <c r="D163" s="146" t="s">
        <v>191</v>
      </c>
      <c r="E163" s="147" t="s">
        <v>1306</v>
      </c>
      <c r="F163" s="148" t="s">
        <v>1307</v>
      </c>
      <c r="G163" s="149" t="s">
        <v>223</v>
      </c>
      <c r="H163" s="150">
        <v>1.117</v>
      </c>
      <c r="I163" s="151"/>
      <c r="J163" s="152">
        <f>ROUND(I163*H163,2)</f>
        <v>0</v>
      </c>
      <c r="K163" s="148" t="s">
        <v>195</v>
      </c>
      <c r="L163" s="29"/>
      <c r="M163" s="153" t="s">
        <v>3</v>
      </c>
      <c r="N163" s="154" t="s">
        <v>44</v>
      </c>
      <c r="O163" s="49"/>
      <c r="P163" s="155">
        <f>O163*H163</f>
        <v>0</v>
      </c>
      <c r="Q163" s="155">
        <v>0</v>
      </c>
      <c r="R163" s="155">
        <f>Q163*H163</f>
        <v>0</v>
      </c>
      <c r="S163" s="155">
        <v>0</v>
      </c>
      <c r="T163" s="156">
        <f>S163*H163</f>
        <v>0</v>
      </c>
      <c r="AR163" s="157" t="s">
        <v>196</v>
      </c>
      <c r="AT163" s="157" t="s">
        <v>191</v>
      </c>
      <c r="AU163" s="157" t="s">
        <v>85</v>
      </c>
      <c r="AY163" s="14" t="s">
        <v>189</v>
      </c>
      <c r="BE163" s="158">
        <f>IF(N163="základní",J163,0)</f>
        <v>0</v>
      </c>
      <c r="BF163" s="158">
        <f>IF(N163="snížená",J163,0)</f>
        <v>0</v>
      </c>
      <c r="BG163" s="158">
        <f>IF(N163="zákl. přenesená",J163,0)</f>
        <v>0</v>
      </c>
      <c r="BH163" s="158">
        <f>IF(N163="sníž. přenesená",J163,0)</f>
        <v>0</v>
      </c>
      <c r="BI163" s="158">
        <f>IF(N163="nulová",J163,0)</f>
        <v>0</v>
      </c>
      <c r="BJ163" s="14" t="s">
        <v>85</v>
      </c>
      <c r="BK163" s="158">
        <f>ROUND(I163*H163,2)</f>
        <v>0</v>
      </c>
      <c r="BL163" s="14" t="s">
        <v>196</v>
      </c>
      <c r="BM163" s="157" t="s">
        <v>1819</v>
      </c>
    </row>
    <row r="164" spans="2:65" s="1" customFormat="1" ht="24" customHeight="1">
      <c r="B164" s="145"/>
      <c r="C164" s="146" t="s">
        <v>424</v>
      </c>
      <c r="D164" s="146" t="s">
        <v>191</v>
      </c>
      <c r="E164" s="147" t="s">
        <v>1309</v>
      </c>
      <c r="F164" s="148" t="s">
        <v>1310</v>
      </c>
      <c r="G164" s="149" t="s">
        <v>223</v>
      </c>
      <c r="H164" s="150">
        <v>3.351</v>
      </c>
      <c r="I164" s="151"/>
      <c r="J164" s="152">
        <f>ROUND(I164*H164,2)</f>
        <v>0</v>
      </c>
      <c r="K164" s="148" t="s">
        <v>195</v>
      </c>
      <c r="L164" s="29"/>
      <c r="M164" s="153" t="s">
        <v>3</v>
      </c>
      <c r="N164" s="154" t="s">
        <v>44</v>
      </c>
      <c r="O164" s="49"/>
      <c r="P164" s="155">
        <f>O164*H164</f>
        <v>0</v>
      </c>
      <c r="Q164" s="155">
        <v>0</v>
      </c>
      <c r="R164" s="155">
        <f>Q164*H164</f>
        <v>0</v>
      </c>
      <c r="S164" s="155">
        <v>0</v>
      </c>
      <c r="T164" s="156">
        <f>S164*H164</f>
        <v>0</v>
      </c>
      <c r="AR164" s="157" t="s">
        <v>196</v>
      </c>
      <c r="AT164" s="157" t="s">
        <v>191</v>
      </c>
      <c r="AU164" s="157" t="s">
        <v>85</v>
      </c>
      <c r="AY164" s="14" t="s">
        <v>189</v>
      </c>
      <c r="BE164" s="158">
        <f>IF(N164="základní",J164,0)</f>
        <v>0</v>
      </c>
      <c r="BF164" s="158">
        <f>IF(N164="snížená",J164,0)</f>
        <v>0</v>
      </c>
      <c r="BG164" s="158">
        <f>IF(N164="zákl. přenesená",J164,0)</f>
        <v>0</v>
      </c>
      <c r="BH164" s="158">
        <f>IF(N164="sníž. přenesená",J164,0)</f>
        <v>0</v>
      </c>
      <c r="BI164" s="158">
        <f>IF(N164="nulová",J164,0)</f>
        <v>0</v>
      </c>
      <c r="BJ164" s="14" t="s">
        <v>85</v>
      </c>
      <c r="BK164" s="158">
        <f>ROUND(I164*H164,2)</f>
        <v>0</v>
      </c>
      <c r="BL164" s="14" t="s">
        <v>196</v>
      </c>
      <c r="BM164" s="157" t="s">
        <v>1820</v>
      </c>
    </row>
    <row r="165" spans="2:65" s="1" customFormat="1" ht="24" customHeight="1">
      <c r="B165" s="145"/>
      <c r="C165" s="146" t="s">
        <v>429</v>
      </c>
      <c r="D165" s="146" t="s">
        <v>191</v>
      </c>
      <c r="E165" s="147" t="s">
        <v>1313</v>
      </c>
      <c r="F165" s="148" t="s">
        <v>1314</v>
      </c>
      <c r="G165" s="149" t="s">
        <v>223</v>
      </c>
      <c r="H165" s="150">
        <v>1.117</v>
      </c>
      <c r="I165" s="151"/>
      <c r="J165" s="152">
        <f>ROUND(I165*H165,2)</f>
        <v>0</v>
      </c>
      <c r="K165" s="148" t="s">
        <v>195</v>
      </c>
      <c r="L165" s="29"/>
      <c r="M165" s="153" t="s">
        <v>3</v>
      </c>
      <c r="N165" s="154" t="s">
        <v>44</v>
      </c>
      <c r="O165" s="49"/>
      <c r="P165" s="155">
        <f>O165*H165</f>
        <v>0</v>
      </c>
      <c r="Q165" s="155">
        <v>0</v>
      </c>
      <c r="R165" s="155">
        <f>Q165*H165</f>
        <v>0</v>
      </c>
      <c r="S165" s="155">
        <v>0</v>
      </c>
      <c r="T165" s="156">
        <f>S165*H165</f>
        <v>0</v>
      </c>
      <c r="AR165" s="157" t="s">
        <v>196</v>
      </c>
      <c r="AT165" s="157" t="s">
        <v>191</v>
      </c>
      <c r="AU165" s="157" t="s">
        <v>85</v>
      </c>
      <c r="AY165" s="14" t="s">
        <v>189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4" t="s">
        <v>85</v>
      </c>
      <c r="BK165" s="158">
        <f>ROUND(I165*H165,2)</f>
        <v>0</v>
      </c>
      <c r="BL165" s="14" t="s">
        <v>196</v>
      </c>
      <c r="BM165" s="157" t="s">
        <v>1821</v>
      </c>
    </row>
    <row r="166" spans="2:65" s="11" customFormat="1" ht="22.9" customHeight="1">
      <c r="B166" s="132"/>
      <c r="D166" s="133" t="s">
        <v>71</v>
      </c>
      <c r="E166" s="143" t="s">
        <v>668</v>
      </c>
      <c r="F166" s="143" t="s">
        <v>669</v>
      </c>
      <c r="I166" s="135"/>
      <c r="J166" s="144">
        <f>BK166</f>
        <v>0</v>
      </c>
      <c r="L166" s="132"/>
      <c r="M166" s="137"/>
      <c r="N166" s="138"/>
      <c r="O166" s="138"/>
      <c r="P166" s="139">
        <f>P167</f>
        <v>0</v>
      </c>
      <c r="Q166" s="138"/>
      <c r="R166" s="139">
        <f>R167</f>
        <v>0</v>
      </c>
      <c r="S166" s="138"/>
      <c r="T166" s="140">
        <f>T167</f>
        <v>0</v>
      </c>
      <c r="AR166" s="133" t="s">
        <v>79</v>
      </c>
      <c r="AT166" s="141" t="s">
        <v>71</v>
      </c>
      <c r="AU166" s="141" t="s">
        <v>79</v>
      </c>
      <c r="AY166" s="133" t="s">
        <v>189</v>
      </c>
      <c r="BK166" s="142">
        <f>BK167</f>
        <v>0</v>
      </c>
    </row>
    <row r="167" spans="2:65" s="1" customFormat="1" ht="24" customHeight="1">
      <c r="B167" s="145"/>
      <c r="C167" s="146" t="s">
        <v>433</v>
      </c>
      <c r="D167" s="146" t="s">
        <v>191</v>
      </c>
      <c r="E167" s="147" t="s">
        <v>1316</v>
      </c>
      <c r="F167" s="148" t="s">
        <v>1317</v>
      </c>
      <c r="G167" s="149" t="s">
        <v>223</v>
      </c>
      <c r="H167" s="150">
        <v>3.3479999999999999</v>
      </c>
      <c r="I167" s="151"/>
      <c r="J167" s="152">
        <f>ROUND(I167*H167,2)</f>
        <v>0</v>
      </c>
      <c r="K167" s="148" t="s">
        <v>195</v>
      </c>
      <c r="L167" s="29"/>
      <c r="M167" s="170" t="s">
        <v>3</v>
      </c>
      <c r="N167" s="171" t="s">
        <v>44</v>
      </c>
      <c r="O167" s="172"/>
      <c r="P167" s="173">
        <f>O167*H167</f>
        <v>0</v>
      </c>
      <c r="Q167" s="173">
        <v>0</v>
      </c>
      <c r="R167" s="173">
        <f>Q167*H167</f>
        <v>0</v>
      </c>
      <c r="S167" s="173">
        <v>0</v>
      </c>
      <c r="T167" s="174">
        <f>S167*H167</f>
        <v>0</v>
      </c>
      <c r="AR167" s="157" t="s">
        <v>196</v>
      </c>
      <c r="AT167" s="157" t="s">
        <v>191</v>
      </c>
      <c r="AU167" s="157" t="s">
        <v>85</v>
      </c>
      <c r="AY167" s="14" t="s">
        <v>189</v>
      </c>
      <c r="BE167" s="158">
        <f>IF(N167="základní",J167,0)</f>
        <v>0</v>
      </c>
      <c r="BF167" s="158">
        <f>IF(N167="snížená",J167,0)</f>
        <v>0</v>
      </c>
      <c r="BG167" s="158">
        <f>IF(N167="zákl. přenesená",J167,0)</f>
        <v>0</v>
      </c>
      <c r="BH167" s="158">
        <f>IF(N167="sníž. přenesená",J167,0)</f>
        <v>0</v>
      </c>
      <c r="BI167" s="158">
        <f>IF(N167="nulová",J167,0)</f>
        <v>0</v>
      </c>
      <c r="BJ167" s="14" t="s">
        <v>85</v>
      </c>
      <c r="BK167" s="158">
        <f>ROUND(I167*H167,2)</f>
        <v>0</v>
      </c>
      <c r="BL167" s="14" t="s">
        <v>196</v>
      </c>
      <c r="BM167" s="157" t="s">
        <v>1822</v>
      </c>
    </row>
    <row r="168" spans="2:65" s="1" customFormat="1" ht="6.95" customHeight="1">
      <c r="B168" s="38"/>
      <c r="C168" s="39"/>
      <c r="D168" s="39"/>
      <c r="E168" s="39"/>
      <c r="F168" s="39"/>
      <c r="G168" s="39"/>
      <c r="H168" s="39"/>
      <c r="I168" s="106"/>
      <c r="J168" s="39"/>
      <c r="K168" s="39"/>
      <c r="L168" s="29"/>
    </row>
  </sheetData>
  <autoFilter ref="C95:K167" xr:uid="{00000000-0009-0000-0000-000006000000}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18"/>
  <sheetViews>
    <sheetView showGridLines="0" topLeftCell="A4" workbookViewId="0">
      <selection activeCell="F25" sqref="F2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9" width="20.1640625" style="87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3" t="s">
        <v>6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103</v>
      </c>
    </row>
    <row r="3" spans="2:46" ht="6.95" customHeight="1">
      <c r="B3" s="15"/>
      <c r="C3" s="16"/>
      <c r="D3" s="16"/>
      <c r="E3" s="16"/>
      <c r="F3" s="16"/>
      <c r="G3" s="16"/>
      <c r="H3" s="16"/>
      <c r="I3" s="88"/>
      <c r="J3" s="16"/>
      <c r="K3" s="16"/>
      <c r="L3" s="17"/>
      <c r="AT3" s="14" t="s">
        <v>79</v>
      </c>
    </row>
    <row r="4" spans="2:46" ht="24.95" customHeight="1">
      <c r="B4" s="17"/>
      <c r="D4" s="18" t="s">
        <v>136</v>
      </c>
      <c r="L4" s="17"/>
      <c r="M4" s="89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17</v>
      </c>
      <c r="L6" s="17"/>
    </row>
    <row r="7" spans="2:46" ht="16.5" customHeight="1">
      <c r="B7" s="17"/>
      <c r="E7" s="299" t="str">
        <f>'Rekapitulace stavby'!K6</f>
        <v>Sociální bydlení v ul. Mlýnská, Bystřice pod Hostýnem</v>
      </c>
      <c r="F7" s="300"/>
      <c r="G7" s="300"/>
      <c r="H7" s="300"/>
      <c r="L7" s="17"/>
    </row>
    <row r="8" spans="2:46" ht="12" customHeight="1">
      <c r="B8" s="17"/>
      <c r="D8" s="24" t="s">
        <v>137</v>
      </c>
      <c r="L8" s="17"/>
    </row>
    <row r="9" spans="2:46" s="1" customFormat="1" ht="16.5" customHeight="1">
      <c r="B9" s="29"/>
      <c r="E9" s="299" t="s">
        <v>138</v>
      </c>
      <c r="F9" s="298"/>
      <c r="G9" s="298"/>
      <c r="H9" s="298"/>
      <c r="I9" s="90"/>
      <c r="L9" s="29"/>
    </row>
    <row r="10" spans="2:46" s="1" customFormat="1" ht="12" customHeight="1">
      <c r="B10" s="29"/>
      <c r="D10" s="24" t="s">
        <v>139</v>
      </c>
      <c r="I10" s="90"/>
      <c r="L10" s="29"/>
    </row>
    <row r="11" spans="2:46" s="1" customFormat="1" ht="36.950000000000003" customHeight="1">
      <c r="B11" s="29"/>
      <c r="E11" s="271" t="s">
        <v>1823</v>
      </c>
      <c r="F11" s="298"/>
      <c r="G11" s="298"/>
      <c r="H11" s="298"/>
      <c r="I11" s="90"/>
      <c r="L11" s="29"/>
    </row>
    <row r="12" spans="2:46" s="1" customFormat="1">
      <c r="B12" s="29"/>
      <c r="I12" s="90"/>
      <c r="L12" s="29"/>
    </row>
    <row r="13" spans="2:46" s="1" customFormat="1" ht="12" customHeight="1">
      <c r="B13" s="29"/>
      <c r="D13" s="24" t="s">
        <v>18</v>
      </c>
      <c r="F13" s="22" t="s">
        <v>3</v>
      </c>
      <c r="I13" s="91" t="s">
        <v>19</v>
      </c>
      <c r="J13" s="22" t="s">
        <v>3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91" t="s">
        <v>22</v>
      </c>
      <c r="J14" s="46">
        <f>'Rekapitulace stavby'!AN8</f>
        <v>0</v>
      </c>
      <c r="L14" s="29"/>
    </row>
    <row r="15" spans="2:46" s="1" customFormat="1" ht="10.9" customHeight="1">
      <c r="B15" s="29"/>
      <c r="I15" s="90"/>
      <c r="L15" s="29"/>
    </row>
    <row r="16" spans="2:46" s="1" customFormat="1" ht="12" customHeight="1">
      <c r="B16" s="29"/>
      <c r="D16" s="24" t="s">
        <v>23</v>
      </c>
      <c r="I16" s="91" t="s">
        <v>24</v>
      </c>
      <c r="J16" s="22" t="s">
        <v>25</v>
      </c>
      <c r="L16" s="29"/>
    </row>
    <row r="17" spans="2:12" s="1" customFormat="1" ht="18" customHeight="1">
      <c r="B17" s="29"/>
      <c r="E17" s="22" t="s">
        <v>26</v>
      </c>
      <c r="I17" s="91" t="s">
        <v>27</v>
      </c>
      <c r="J17" s="22" t="s">
        <v>3</v>
      </c>
      <c r="L17" s="29"/>
    </row>
    <row r="18" spans="2:12" s="1" customFormat="1" ht="6.95" customHeight="1">
      <c r="B18" s="29"/>
      <c r="I18" s="90"/>
      <c r="L18" s="29"/>
    </row>
    <row r="19" spans="2:12" s="1" customFormat="1" ht="12" customHeight="1">
      <c r="B19" s="29"/>
      <c r="D19" s="24" t="s">
        <v>28</v>
      </c>
      <c r="I19" s="91" t="s">
        <v>24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301" t="str">
        <f>'Rekapitulace stavby'!E14</f>
        <v>Vyplň údaj</v>
      </c>
      <c r="F20" s="274"/>
      <c r="G20" s="274"/>
      <c r="H20" s="274"/>
      <c r="I20" s="91" t="s">
        <v>27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I21" s="90"/>
      <c r="L21" s="29"/>
    </row>
    <row r="22" spans="2:12" s="1" customFormat="1" ht="12" customHeight="1">
      <c r="B22" s="29"/>
      <c r="D22" s="24" t="s">
        <v>30</v>
      </c>
      <c r="I22" s="91" t="s">
        <v>24</v>
      </c>
      <c r="J22" s="22" t="s">
        <v>31</v>
      </c>
      <c r="L22" s="29"/>
    </row>
    <row r="23" spans="2:12" s="1" customFormat="1" ht="18" customHeight="1">
      <c r="B23" s="29"/>
      <c r="E23" s="22" t="s">
        <v>32</v>
      </c>
      <c r="I23" s="91" t="s">
        <v>27</v>
      </c>
      <c r="J23" s="22" t="s">
        <v>3</v>
      </c>
      <c r="L23" s="29"/>
    </row>
    <row r="24" spans="2:12" s="1" customFormat="1" ht="6.95" customHeight="1">
      <c r="B24" s="29"/>
      <c r="I24" s="90"/>
      <c r="L24" s="29"/>
    </row>
    <row r="25" spans="2:12" s="1" customFormat="1" ht="12" customHeight="1">
      <c r="B25" s="29"/>
      <c r="D25" s="24" t="s">
        <v>34</v>
      </c>
      <c r="I25" s="91" t="s">
        <v>24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91" t="s">
        <v>27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I27" s="90"/>
      <c r="L27" s="29"/>
    </row>
    <row r="28" spans="2:12" s="1" customFormat="1" ht="12" customHeight="1">
      <c r="B28" s="29"/>
      <c r="D28" s="24" t="s">
        <v>36</v>
      </c>
      <c r="I28" s="90"/>
      <c r="L28" s="29"/>
    </row>
    <row r="29" spans="2:12" s="7" customFormat="1" ht="16.5" customHeight="1">
      <c r="B29" s="92"/>
      <c r="E29" s="278" t="s">
        <v>3</v>
      </c>
      <c r="F29" s="278"/>
      <c r="G29" s="278"/>
      <c r="H29" s="278"/>
      <c r="I29" s="93"/>
      <c r="L29" s="92"/>
    </row>
    <row r="30" spans="2:12" s="1" customFormat="1" ht="6.95" customHeight="1">
      <c r="B30" s="29"/>
      <c r="I30" s="90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94"/>
      <c r="J31" s="47"/>
      <c r="K31" s="47"/>
      <c r="L31" s="29"/>
    </row>
    <row r="32" spans="2:12" s="1" customFormat="1" ht="25.35" customHeight="1">
      <c r="B32" s="29"/>
      <c r="D32" s="95" t="s">
        <v>38</v>
      </c>
      <c r="I32" s="90"/>
      <c r="J32" s="60">
        <f>ROUND(J98,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94"/>
      <c r="J33" s="47"/>
      <c r="K33" s="47"/>
      <c r="L33" s="29"/>
    </row>
    <row r="34" spans="2:12" s="1" customFormat="1" ht="14.45" customHeight="1">
      <c r="B34" s="29"/>
      <c r="F34" s="32" t="s">
        <v>40</v>
      </c>
      <c r="I34" s="96" t="s">
        <v>39</v>
      </c>
      <c r="J34" s="32" t="s">
        <v>41</v>
      </c>
      <c r="L34" s="29"/>
    </row>
    <row r="35" spans="2:12" s="1" customFormat="1" ht="14.45" customHeight="1">
      <c r="B35" s="29"/>
      <c r="D35" s="314" t="s">
        <v>42</v>
      </c>
      <c r="E35" s="24" t="s">
        <v>43</v>
      </c>
      <c r="F35" s="255"/>
      <c r="I35" s="98">
        <v>0.21</v>
      </c>
      <c r="J35" s="255"/>
      <c r="L35" s="29"/>
    </row>
    <row r="36" spans="2:12" s="1" customFormat="1" ht="14.45" customHeight="1">
      <c r="B36" s="29"/>
      <c r="E36" s="310" t="s">
        <v>44</v>
      </c>
      <c r="F36" s="311">
        <f>ROUND((SUM(BF98:BF217)),  2)</f>
        <v>0</v>
      </c>
      <c r="G36" s="312"/>
      <c r="H36" s="312"/>
      <c r="I36" s="313">
        <v>0.15</v>
      </c>
      <c r="J36" s="311">
        <f>ROUND(((SUM(BF98:BF217))*I36),  2)</f>
        <v>0</v>
      </c>
      <c r="L36" s="29"/>
    </row>
    <row r="37" spans="2:12" s="1" customFormat="1" ht="14.45" hidden="1" customHeight="1">
      <c r="B37" s="29"/>
      <c r="E37" s="24" t="s">
        <v>45</v>
      </c>
      <c r="F37" s="97">
        <f>ROUND((SUM(BG98:BG217)),  2)</f>
        <v>0</v>
      </c>
      <c r="I37" s="98">
        <v>0.21</v>
      </c>
      <c r="J37" s="97">
        <f>0</f>
        <v>0</v>
      </c>
      <c r="L37" s="29"/>
    </row>
    <row r="38" spans="2:12" s="1" customFormat="1" ht="14.45" hidden="1" customHeight="1">
      <c r="B38" s="29"/>
      <c r="E38" s="24" t="s">
        <v>46</v>
      </c>
      <c r="F38" s="97">
        <f>ROUND((SUM(BH98:BH217)),  2)</f>
        <v>0</v>
      </c>
      <c r="I38" s="98">
        <v>0.15</v>
      </c>
      <c r="J38" s="97">
        <f>0</f>
        <v>0</v>
      </c>
      <c r="L38" s="29"/>
    </row>
    <row r="39" spans="2:12" s="1" customFormat="1" ht="14.45" hidden="1" customHeight="1">
      <c r="B39" s="29"/>
      <c r="E39" s="24" t="s">
        <v>47</v>
      </c>
      <c r="F39" s="97">
        <f>ROUND((SUM(BI98:BI217)),  2)</f>
        <v>0</v>
      </c>
      <c r="I39" s="98">
        <v>0</v>
      </c>
      <c r="J39" s="97">
        <f>0</f>
        <v>0</v>
      </c>
      <c r="L39" s="29"/>
    </row>
    <row r="40" spans="2:12" s="1" customFormat="1" ht="6.95" customHeight="1">
      <c r="B40" s="29"/>
      <c r="I40" s="90"/>
      <c r="L40" s="29"/>
    </row>
    <row r="41" spans="2:12" s="1" customFormat="1" ht="25.35" customHeight="1">
      <c r="B41" s="29"/>
      <c r="C41" s="99"/>
      <c r="D41" s="100" t="s">
        <v>48</v>
      </c>
      <c r="E41" s="51"/>
      <c r="F41" s="51"/>
      <c r="G41" s="101" t="s">
        <v>49</v>
      </c>
      <c r="H41" s="102" t="s">
        <v>50</v>
      </c>
      <c r="I41" s="103"/>
      <c r="J41" s="104">
        <f>SUM(J32:J39)</f>
        <v>0</v>
      </c>
      <c r="K41" s="105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106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107"/>
      <c r="J46" s="41"/>
      <c r="K46" s="41"/>
      <c r="L46" s="29"/>
    </row>
    <row r="47" spans="2:12" s="1" customFormat="1" ht="24.95" customHeight="1">
      <c r="B47" s="29"/>
      <c r="C47" s="18" t="s">
        <v>141</v>
      </c>
      <c r="I47" s="90"/>
      <c r="L47" s="29"/>
    </row>
    <row r="48" spans="2:12" s="1" customFormat="1" ht="6.95" customHeight="1">
      <c r="B48" s="29"/>
      <c r="I48" s="90"/>
      <c r="L48" s="29"/>
    </row>
    <row r="49" spans="2:47" s="1" customFormat="1" ht="12" customHeight="1">
      <c r="B49" s="29"/>
      <c r="C49" s="24" t="s">
        <v>17</v>
      </c>
      <c r="I49" s="90"/>
      <c r="L49" s="29"/>
    </row>
    <row r="50" spans="2:47" s="1" customFormat="1" ht="16.5" customHeight="1">
      <c r="B50" s="29"/>
      <c r="E50" s="299" t="str">
        <f>E7</f>
        <v>Sociální bydlení v ul. Mlýnská, Bystřice pod Hostýnem</v>
      </c>
      <c r="F50" s="300"/>
      <c r="G50" s="300"/>
      <c r="H50" s="300"/>
      <c r="I50" s="90"/>
      <c r="L50" s="29"/>
    </row>
    <row r="51" spans="2:47" ht="12" customHeight="1">
      <c r="B51" s="17"/>
      <c r="C51" s="24" t="s">
        <v>137</v>
      </c>
      <c r="L51" s="17"/>
    </row>
    <row r="52" spans="2:47" s="1" customFormat="1" ht="16.5" customHeight="1">
      <c r="B52" s="29"/>
      <c r="E52" s="299" t="s">
        <v>138</v>
      </c>
      <c r="F52" s="298"/>
      <c r="G52" s="298"/>
      <c r="H52" s="298"/>
      <c r="I52" s="90"/>
      <c r="L52" s="29"/>
    </row>
    <row r="53" spans="2:47" s="1" customFormat="1" ht="12" customHeight="1">
      <c r="B53" s="29"/>
      <c r="C53" s="24" t="s">
        <v>139</v>
      </c>
      <c r="I53" s="90"/>
      <c r="L53" s="29"/>
    </row>
    <row r="54" spans="2:47" s="1" customFormat="1" ht="16.5" customHeight="1">
      <c r="B54" s="29"/>
      <c r="E54" s="271" t="str">
        <f>E11</f>
        <v>SO01 03-1 - ZTI</v>
      </c>
      <c r="F54" s="298"/>
      <c r="G54" s="298"/>
      <c r="H54" s="298"/>
      <c r="I54" s="90"/>
      <c r="L54" s="29"/>
    </row>
    <row r="55" spans="2:47" s="1" customFormat="1" ht="6.95" customHeight="1">
      <c r="B55" s="29"/>
      <c r="I55" s="90"/>
      <c r="L55" s="29"/>
    </row>
    <row r="56" spans="2:47" s="1" customFormat="1" ht="12" customHeight="1">
      <c r="B56" s="29"/>
      <c r="C56" s="24" t="s">
        <v>20</v>
      </c>
      <c r="F56" s="22" t="str">
        <f>F14</f>
        <v>Bystřice pod Hostýnem</v>
      </c>
      <c r="I56" s="91" t="s">
        <v>22</v>
      </c>
      <c r="J56" s="46">
        <f>IF(J14="","",J14)</f>
        <v>0</v>
      </c>
      <c r="L56" s="29"/>
    </row>
    <row r="57" spans="2:47" s="1" customFormat="1" ht="6.95" customHeight="1">
      <c r="B57" s="29"/>
      <c r="I57" s="90"/>
      <c r="L57" s="29"/>
    </row>
    <row r="58" spans="2:47" s="1" customFormat="1" ht="15.2" customHeight="1">
      <c r="B58" s="29"/>
      <c r="C58" s="24" t="s">
        <v>23</v>
      </c>
      <c r="F58" s="22" t="str">
        <f>E17</f>
        <v>Město Bystřice pod Hostýnem, Masarykovo nám. 137</v>
      </c>
      <c r="I58" s="91" t="s">
        <v>30</v>
      </c>
      <c r="J58" s="27" t="str">
        <f>E23</f>
        <v>dnprojekce s.r.o.</v>
      </c>
      <c r="L58" s="29"/>
    </row>
    <row r="59" spans="2:47" s="1" customFormat="1" ht="15.2" customHeight="1">
      <c r="B59" s="29"/>
      <c r="C59" s="24" t="s">
        <v>28</v>
      </c>
      <c r="F59" s="22" t="str">
        <f>IF(E20="","",E20)</f>
        <v>Vyplň údaj</v>
      </c>
      <c r="I59" s="91" t="s">
        <v>34</v>
      </c>
      <c r="J59" s="27" t="str">
        <f>E26</f>
        <v xml:space="preserve"> </v>
      </c>
      <c r="L59" s="29"/>
    </row>
    <row r="60" spans="2:47" s="1" customFormat="1" ht="10.35" customHeight="1">
      <c r="B60" s="29"/>
      <c r="I60" s="90"/>
      <c r="L60" s="29"/>
    </row>
    <row r="61" spans="2:47" s="1" customFormat="1" ht="29.25" customHeight="1">
      <c r="B61" s="29"/>
      <c r="C61" s="108" t="s">
        <v>142</v>
      </c>
      <c r="D61" s="99"/>
      <c r="E61" s="99"/>
      <c r="F61" s="99"/>
      <c r="G61" s="99"/>
      <c r="H61" s="99"/>
      <c r="I61" s="109"/>
      <c r="J61" s="110" t="s">
        <v>143</v>
      </c>
      <c r="K61" s="99"/>
      <c r="L61" s="29"/>
    </row>
    <row r="62" spans="2:47" s="1" customFormat="1" ht="10.35" customHeight="1">
      <c r="B62" s="29"/>
      <c r="I62" s="90"/>
      <c r="L62" s="29"/>
    </row>
    <row r="63" spans="2:47" s="1" customFormat="1" ht="22.9" customHeight="1">
      <c r="B63" s="29"/>
      <c r="C63" s="111" t="s">
        <v>70</v>
      </c>
      <c r="I63" s="90"/>
      <c r="J63" s="60">
        <f>J98</f>
        <v>0</v>
      </c>
      <c r="L63" s="29"/>
      <c r="AU63" s="14" t="s">
        <v>144</v>
      </c>
    </row>
    <row r="64" spans="2:47" s="8" customFormat="1" ht="24.95" customHeight="1">
      <c r="B64" s="112"/>
      <c r="D64" s="113" t="s">
        <v>145</v>
      </c>
      <c r="E64" s="114"/>
      <c r="F64" s="114"/>
      <c r="G64" s="114"/>
      <c r="H64" s="114"/>
      <c r="I64" s="115"/>
      <c r="J64" s="116">
        <f>J99</f>
        <v>0</v>
      </c>
      <c r="L64" s="112"/>
    </row>
    <row r="65" spans="2:12" s="9" customFormat="1" ht="19.899999999999999" customHeight="1">
      <c r="B65" s="117"/>
      <c r="D65" s="118" t="s">
        <v>146</v>
      </c>
      <c r="E65" s="119"/>
      <c r="F65" s="119"/>
      <c r="G65" s="119"/>
      <c r="H65" s="119"/>
      <c r="I65" s="120"/>
      <c r="J65" s="121">
        <f>J100</f>
        <v>0</v>
      </c>
      <c r="L65" s="117"/>
    </row>
    <row r="66" spans="2:12" s="9" customFormat="1" ht="19.899999999999999" customHeight="1">
      <c r="B66" s="117"/>
      <c r="D66" s="118" t="s">
        <v>1273</v>
      </c>
      <c r="E66" s="119"/>
      <c r="F66" s="119"/>
      <c r="G66" s="119"/>
      <c r="H66" s="119"/>
      <c r="I66" s="120"/>
      <c r="J66" s="121">
        <f>J106</f>
        <v>0</v>
      </c>
      <c r="L66" s="117"/>
    </row>
    <row r="67" spans="2:12" s="9" customFormat="1" ht="19.899999999999999" customHeight="1">
      <c r="B67" s="117"/>
      <c r="D67" s="118" t="s">
        <v>155</v>
      </c>
      <c r="E67" s="119"/>
      <c r="F67" s="119"/>
      <c r="G67" s="119"/>
      <c r="H67" s="119"/>
      <c r="I67" s="120"/>
      <c r="J67" s="121">
        <f>J108</f>
        <v>0</v>
      </c>
      <c r="L67" s="117"/>
    </row>
    <row r="68" spans="2:12" s="9" customFormat="1" ht="19.899999999999999" customHeight="1">
      <c r="B68" s="117"/>
      <c r="D68" s="118" t="s">
        <v>1274</v>
      </c>
      <c r="E68" s="119"/>
      <c r="F68" s="119"/>
      <c r="G68" s="119"/>
      <c r="H68" s="119"/>
      <c r="I68" s="120"/>
      <c r="J68" s="121">
        <f>J111</f>
        <v>0</v>
      </c>
      <c r="L68" s="117"/>
    </row>
    <row r="69" spans="2:12" s="9" customFormat="1" ht="19.899999999999999" customHeight="1">
      <c r="B69" s="117"/>
      <c r="D69" s="118" t="s">
        <v>157</v>
      </c>
      <c r="E69" s="119"/>
      <c r="F69" s="119"/>
      <c r="G69" s="119"/>
      <c r="H69" s="119"/>
      <c r="I69" s="120"/>
      <c r="J69" s="121">
        <f>J117</f>
        <v>0</v>
      </c>
      <c r="L69" s="117"/>
    </row>
    <row r="70" spans="2:12" s="8" customFormat="1" ht="24.95" customHeight="1">
      <c r="B70" s="112"/>
      <c r="D70" s="113" t="s">
        <v>158</v>
      </c>
      <c r="E70" s="114"/>
      <c r="F70" s="114"/>
      <c r="G70" s="114"/>
      <c r="H70" s="114"/>
      <c r="I70" s="115"/>
      <c r="J70" s="116">
        <f>J120</f>
        <v>0</v>
      </c>
      <c r="L70" s="112"/>
    </row>
    <row r="71" spans="2:12" s="9" customFormat="1" ht="19.899999999999999" customHeight="1">
      <c r="B71" s="117"/>
      <c r="D71" s="118" t="s">
        <v>162</v>
      </c>
      <c r="E71" s="119"/>
      <c r="F71" s="119"/>
      <c r="G71" s="119"/>
      <c r="H71" s="119"/>
      <c r="I71" s="120"/>
      <c r="J71" s="121">
        <f>J121</f>
        <v>0</v>
      </c>
      <c r="L71" s="117"/>
    </row>
    <row r="72" spans="2:12" s="9" customFormat="1" ht="19.899999999999999" customHeight="1">
      <c r="B72" s="117"/>
      <c r="D72" s="118" t="s">
        <v>1824</v>
      </c>
      <c r="E72" s="119"/>
      <c r="F72" s="119"/>
      <c r="G72" s="119"/>
      <c r="H72" s="119"/>
      <c r="I72" s="120"/>
      <c r="J72" s="121">
        <f>J142</f>
        <v>0</v>
      </c>
      <c r="L72" s="117"/>
    </row>
    <row r="73" spans="2:12" s="9" customFormat="1" ht="19.899999999999999" customHeight="1">
      <c r="B73" s="117"/>
      <c r="D73" s="118" t="s">
        <v>1825</v>
      </c>
      <c r="E73" s="119"/>
      <c r="F73" s="119"/>
      <c r="G73" s="119"/>
      <c r="H73" s="119"/>
      <c r="I73" s="120"/>
      <c r="J73" s="121">
        <f>J189</f>
        <v>0</v>
      </c>
      <c r="L73" s="117"/>
    </row>
    <row r="74" spans="2:12" s="9" customFormat="1" ht="19.899999999999999" customHeight="1">
      <c r="B74" s="117"/>
      <c r="D74" s="118" t="s">
        <v>1826</v>
      </c>
      <c r="E74" s="119"/>
      <c r="F74" s="119"/>
      <c r="G74" s="119"/>
      <c r="H74" s="119"/>
      <c r="I74" s="120"/>
      <c r="J74" s="121">
        <f>J196</f>
        <v>0</v>
      </c>
      <c r="L74" s="117"/>
    </row>
    <row r="75" spans="2:12" s="9" customFormat="1" ht="19.899999999999999" customHeight="1">
      <c r="B75" s="117"/>
      <c r="D75" s="118" t="s">
        <v>1827</v>
      </c>
      <c r="E75" s="119"/>
      <c r="F75" s="119"/>
      <c r="G75" s="119"/>
      <c r="H75" s="119"/>
      <c r="I75" s="120"/>
      <c r="J75" s="121">
        <f>J214</f>
        <v>0</v>
      </c>
      <c r="L75" s="117"/>
    </row>
    <row r="76" spans="2:12" s="9" customFormat="1" ht="19.899999999999999" customHeight="1">
      <c r="B76" s="117"/>
      <c r="D76" s="118" t="s">
        <v>168</v>
      </c>
      <c r="E76" s="119"/>
      <c r="F76" s="119"/>
      <c r="G76" s="119"/>
      <c r="H76" s="119"/>
      <c r="I76" s="120"/>
      <c r="J76" s="121">
        <f>J216</f>
        <v>0</v>
      </c>
      <c r="L76" s="117"/>
    </row>
    <row r="77" spans="2:12" s="1" customFormat="1" ht="21.75" customHeight="1">
      <c r="B77" s="29"/>
      <c r="I77" s="90"/>
      <c r="L77" s="29"/>
    </row>
    <row r="78" spans="2:12" s="1" customFormat="1" ht="6.95" customHeight="1">
      <c r="B78" s="38"/>
      <c r="C78" s="39"/>
      <c r="D78" s="39"/>
      <c r="E78" s="39"/>
      <c r="F78" s="39"/>
      <c r="G78" s="39"/>
      <c r="H78" s="39"/>
      <c r="I78" s="106"/>
      <c r="J78" s="39"/>
      <c r="K78" s="39"/>
      <c r="L78" s="29"/>
    </row>
    <row r="82" spans="2:12" s="1" customFormat="1" ht="6.95" customHeight="1">
      <c r="B82" s="40"/>
      <c r="C82" s="41"/>
      <c r="D82" s="41"/>
      <c r="E82" s="41"/>
      <c r="F82" s="41"/>
      <c r="G82" s="41"/>
      <c r="H82" s="41"/>
      <c r="I82" s="107"/>
      <c r="J82" s="41"/>
      <c r="K82" s="41"/>
      <c r="L82" s="29"/>
    </row>
    <row r="83" spans="2:12" s="1" customFormat="1" ht="24.95" customHeight="1">
      <c r="B83" s="29"/>
      <c r="C83" s="18" t="s">
        <v>174</v>
      </c>
      <c r="I83" s="90"/>
      <c r="L83" s="29"/>
    </row>
    <row r="84" spans="2:12" s="1" customFormat="1" ht="6.95" customHeight="1">
      <c r="B84" s="29"/>
      <c r="I84" s="90"/>
      <c r="L84" s="29"/>
    </row>
    <row r="85" spans="2:12" s="1" customFormat="1" ht="12" customHeight="1">
      <c r="B85" s="29"/>
      <c r="C85" s="24" t="s">
        <v>17</v>
      </c>
      <c r="I85" s="90"/>
      <c r="L85" s="29"/>
    </row>
    <row r="86" spans="2:12" s="1" customFormat="1" ht="16.5" customHeight="1">
      <c r="B86" s="29"/>
      <c r="E86" s="299" t="str">
        <f>E7</f>
        <v>Sociální bydlení v ul. Mlýnská, Bystřice pod Hostýnem</v>
      </c>
      <c r="F86" s="300"/>
      <c r="G86" s="300"/>
      <c r="H86" s="300"/>
      <c r="I86" s="90"/>
      <c r="L86" s="29"/>
    </row>
    <row r="87" spans="2:12" ht="12" customHeight="1">
      <c r="B87" s="17"/>
      <c r="C87" s="24" t="s">
        <v>137</v>
      </c>
      <c r="L87" s="17"/>
    </row>
    <row r="88" spans="2:12" s="1" customFormat="1" ht="16.5" customHeight="1">
      <c r="B88" s="29"/>
      <c r="E88" s="299" t="s">
        <v>138</v>
      </c>
      <c r="F88" s="298"/>
      <c r="G88" s="298"/>
      <c r="H88" s="298"/>
      <c r="I88" s="90"/>
      <c r="L88" s="29"/>
    </row>
    <row r="89" spans="2:12" s="1" customFormat="1" ht="12" customHeight="1">
      <c r="B89" s="29"/>
      <c r="C89" s="24" t="s">
        <v>139</v>
      </c>
      <c r="I89" s="90"/>
      <c r="L89" s="29"/>
    </row>
    <row r="90" spans="2:12" s="1" customFormat="1" ht="16.5" customHeight="1">
      <c r="B90" s="29"/>
      <c r="E90" s="271" t="str">
        <f>E11</f>
        <v>SO01 03-1 - ZTI</v>
      </c>
      <c r="F90" s="298"/>
      <c r="G90" s="298"/>
      <c r="H90" s="298"/>
      <c r="I90" s="90"/>
      <c r="L90" s="29"/>
    </row>
    <row r="91" spans="2:12" s="1" customFormat="1" ht="6.95" customHeight="1">
      <c r="B91" s="29"/>
      <c r="I91" s="90"/>
      <c r="L91" s="29"/>
    </row>
    <row r="92" spans="2:12" s="1" customFormat="1" ht="12" customHeight="1">
      <c r="B92" s="29"/>
      <c r="C92" s="24" t="s">
        <v>20</v>
      </c>
      <c r="F92" s="22" t="str">
        <f>F14</f>
        <v>Bystřice pod Hostýnem</v>
      </c>
      <c r="I92" s="91" t="s">
        <v>22</v>
      </c>
      <c r="J92" s="46">
        <f>IF(J14="","",J14)</f>
        <v>0</v>
      </c>
      <c r="L92" s="29"/>
    </row>
    <row r="93" spans="2:12" s="1" customFormat="1" ht="6.95" customHeight="1">
      <c r="B93" s="29"/>
      <c r="I93" s="90"/>
      <c r="L93" s="29"/>
    </row>
    <row r="94" spans="2:12" s="1" customFormat="1" ht="15.2" customHeight="1">
      <c r="B94" s="29"/>
      <c r="C94" s="24" t="s">
        <v>23</v>
      </c>
      <c r="F94" s="22" t="str">
        <f>E17</f>
        <v>Město Bystřice pod Hostýnem, Masarykovo nám. 137</v>
      </c>
      <c r="I94" s="91" t="s">
        <v>30</v>
      </c>
      <c r="J94" s="27" t="str">
        <f>E23</f>
        <v>dnprojekce s.r.o.</v>
      </c>
      <c r="L94" s="29"/>
    </row>
    <row r="95" spans="2:12" s="1" customFormat="1" ht="15.2" customHeight="1">
      <c r="B95" s="29"/>
      <c r="C95" s="24" t="s">
        <v>28</v>
      </c>
      <c r="F95" s="22" t="str">
        <f>IF(E20="","",E20)</f>
        <v>Vyplň údaj</v>
      </c>
      <c r="I95" s="91" t="s">
        <v>34</v>
      </c>
      <c r="J95" s="27" t="str">
        <f>E26</f>
        <v xml:space="preserve"> </v>
      </c>
      <c r="L95" s="29"/>
    </row>
    <row r="96" spans="2:12" s="1" customFormat="1" ht="10.35" customHeight="1">
      <c r="B96" s="29"/>
      <c r="I96" s="90"/>
      <c r="L96" s="29"/>
    </row>
    <row r="97" spans="2:65" s="10" customFormat="1" ht="29.25" customHeight="1">
      <c r="B97" s="122"/>
      <c r="C97" s="123" t="s">
        <v>175</v>
      </c>
      <c r="D97" s="124" t="s">
        <v>57</v>
      </c>
      <c r="E97" s="124" t="s">
        <v>53</v>
      </c>
      <c r="F97" s="124" t="s">
        <v>54</v>
      </c>
      <c r="G97" s="124" t="s">
        <v>176</v>
      </c>
      <c r="H97" s="124" t="s">
        <v>177</v>
      </c>
      <c r="I97" s="125" t="s">
        <v>178</v>
      </c>
      <c r="J97" s="126" t="s">
        <v>143</v>
      </c>
      <c r="K97" s="127" t="s">
        <v>179</v>
      </c>
      <c r="L97" s="122"/>
      <c r="M97" s="53" t="s">
        <v>3</v>
      </c>
      <c r="N97" s="54" t="s">
        <v>42</v>
      </c>
      <c r="O97" s="54" t="s">
        <v>180</v>
      </c>
      <c r="P97" s="54" t="s">
        <v>181</v>
      </c>
      <c r="Q97" s="54" t="s">
        <v>182</v>
      </c>
      <c r="R97" s="54" t="s">
        <v>183</v>
      </c>
      <c r="S97" s="54" t="s">
        <v>184</v>
      </c>
      <c r="T97" s="55" t="s">
        <v>185</v>
      </c>
    </row>
    <row r="98" spans="2:65" s="1" customFormat="1" ht="22.9" customHeight="1">
      <c r="B98" s="29"/>
      <c r="C98" s="58" t="s">
        <v>186</v>
      </c>
      <c r="I98" s="90"/>
      <c r="J98" s="128">
        <f>BK98</f>
        <v>0</v>
      </c>
      <c r="L98" s="29"/>
      <c r="M98" s="56"/>
      <c r="N98" s="47"/>
      <c r="O98" s="47"/>
      <c r="P98" s="129">
        <f>P99+P120</f>
        <v>0</v>
      </c>
      <c r="Q98" s="47"/>
      <c r="R98" s="129">
        <f>R99+R120</f>
        <v>19.239720000000002</v>
      </c>
      <c r="S98" s="47"/>
      <c r="T98" s="130">
        <f>T99+T120</f>
        <v>11</v>
      </c>
      <c r="AT98" s="14" t="s">
        <v>71</v>
      </c>
      <c r="AU98" s="14" t="s">
        <v>144</v>
      </c>
      <c r="BK98" s="131">
        <f>BK99+BK120</f>
        <v>0</v>
      </c>
    </row>
    <row r="99" spans="2:65" s="11" customFormat="1" ht="25.9" customHeight="1">
      <c r="B99" s="132"/>
      <c r="D99" s="133" t="s">
        <v>71</v>
      </c>
      <c r="E99" s="134" t="s">
        <v>187</v>
      </c>
      <c r="F99" s="134" t="s">
        <v>188</v>
      </c>
      <c r="I99" s="135"/>
      <c r="J99" s="136">
        <f>BK99</f>
        <v>0</v>
      </c>
      <c r="L99" s="132"/>
      <c r="M99" s="137"/>
      <c r="N99" s="138"/>
      <c r="O99" s="138"/>
      <c r="P99" s="139">
        <f>P100+P106+P108+P111+P117</f>
        <v>0</v>
      </c>
      <c r="Q99" s="138"/>
      <c r="R99" s="139">
        <f>R100+R106+R108+R111+R117</f>
        <v>17.3</v>
      </c>
      <c r="S99" s="138"/>
      <c r="T99" s="140">
        <f>T100+T106+T108+T111+T117</f>
        <v>11</v>
      </c>
      <c r="AR99" s="133" t="s">
        <v>79</v>
      </c>
      <c r="AT99" s="141" t="s">
        <v>71</v>
      </c>
      <c r="AU99" s="141" t="s">
        <v>72</v>
      </c>
      <c r="AY99" s="133" t="s">
        <v>189</v>
      </c>
      <c r="BK99" s="142">
        <f>BK100+BK106+BK108+BK111+BK117</f>
        <v>0</v>
      </c>
    </row>
    <row r="100" spans="2:65" s="11" customFormat="1" ht="22.9" customHeight="1">
      <c r="B100" s="132"/>
      <c r="D100" s="133" t="s">
        <v>71</v>
      </c>
      <c r="E100" s="143" t="s">
        <v>79</v>
      </c>
      <c r="F100" s="143" t="s">
        <v>190</v>
      </c>
      <c r="I100" s="135"/>
      <c r="J100" s="144">
        <f>BK100</f>
        <v>0</v>
      </c>
      <c r="L100" s="132"/>
      <c r="M100" s="137"/>
      <c r="N100" s="138"/>
      <c r="O100" s="138"/>
      <c r="P100" s="139">
        <f>SUM(P101:P105)</f>
        <v>0</v>
      </c>
      <c r="Q100" s="138"/>
      <c r="R100" s="139">
        <f>SUM(R101:R105)</f>
        <v>14</v>
      </c>
      <c r="S100" s="138"/>
      <c r="T100" s="140">
        <f>SUM(T101:T105)</f>
        <v>0</v>
      </c>
      <c r="AR100" s="133" t="s">
        <v>79</v>
      </c>
      <c r="AT100" s="141" t="s">
        <v>71</v>
      </c>
      <c r="AU100" s="141" t="s">
        <v>79</v>
      </c>
      <c r="AY100" s="133" t="s">
        <v>189</v>
      </c>
      <c r="BK100" s="142">
        <f>SUM(BK101:BK105)</f>
        <v>0</v>
      </c>
    </row>
    <row r="101" spans="2:65" s="1" customFormat="1" ht="24" customHeight="1">
      <c r="B101" s="145"/>
      <c r="C101" s="146" t="s">
        <v>79</v>
      </c>
      <c r="D101" s="146" t="s">
        <v>191</v>
      </c>
      <c r="E101" s="147" t="s">
        <v>205</v>
      </c>
      <c r="F101" s="148" t="s">
        <v>206</v>
      </c>
      <c r="G101" s="149" t="s">
        <v>194</v>
      </c>
      <c r="H101" s="150">
        <v>35</v>
      </c>
      <c r="I101" s="151"/>
      <c r="J101" s="152">
        <f>ROUND(I101*H101,2)</f>
        <v>0</v>
      </c>
      <c r="K101" s="148" t="s">
        <v>195</v>
      </c>
      <c r="L101" s="29"/>
      <c r="M101" s="153" t="s">
        <v>3</v>
      </c>
      <c r="N101" s="154" t="s">
        <v>44</v>
      </c>
      <c r="O101" s="49"/>
      <c r="P101" s="155">
        <f>O101*H101</f>
        <v>0</v>
      </c>
      <c r="Q101" s="155">
        <v>0</v>
      </c>
      <c r="R101" s="155">
        <f>Q101*H101</f>
        <v>0</v>
      </c>
      <c r="S101" s="155">
        <v>0</v>
      </c>
      <c r="T101" s="156">
        <f>S101*H101</f>
        <v>0</v>
      </c>
      <c r="AR101" s="157" t="s">
        <v>196</v>
      </c>
      <c r="AT101" s="157" t="s">
        <v>191</v>
      </c>
      <c r="AU101" s="157" t="s">
        <v>85</v>
      </c>
      <c r="AY101" s="14" t="s">
        <v>189</v>
      </c>
      <c r="BE101" s="158">
        <f>IF(N101="základní",J101,0)</f>
        <v>0</v>
      </c>
      <c r="BF101" s="158">
        <f>IF(N101="snížená",J101,0)</f>
        <v>0</v>
      </c>
      <c r="BG101" s="158">
        <f>IF(N101="zákl. přenesená",J101,0)</f>
        <v>0</v>
      </c>
      <c r="BH101" s="158">
        <f>IF(N101="sníž. přenesená",J101,0)</f>
        <v>0</v>
      </c>
      <c r="BI101" s="158">
        <f>IF(N101="nulová",J101,0)</f>
        <v>0</v>
      </c>
      <c r="BJ101" s="14" t="s">
        <v>85</v>
      </c>
      <c r="BK101" s="158">
        <f>ROUND(I101*H101,2)</f>
        <v>0</v>
      </c>
      <c r="BL101" s="14" t="s">
        <v>196</v>
      </c>
      <c r="BM101" s="157" t="s">
        <v>1828</v>
      </c>
    </row>
    <row r="102" spans="2:65" s="1" customFormat="1" ht="24" customHeight="1">
      <c r="B102" s="145"/>
      <c r="C102" s="146" t="s">
        <v>85</v>
      </c>
      <c r="D102" s="146" t="s">
        <v>191</v>
      </c>
      <c r="E102" s="147" t="s">
        <v>209</v>
      </c>
      <c r="F102" s="148" t="s">
        <v>210</v>
      </c>
      <c r="G102" s="149" t="s">
        <v>194</v>
      </c>
      <c r="H102" s="150">
        <v>35</v>
      </c>
      <c r="I102" s="151"/>
      <c r="J102" s="152">
        <f>ROUND(I102*H102,2)</f>
        <v>0</v>
      </c>
      <c r="K102" s="148" t="s">
        <v>195</v>
      </c>
      <c r="L102" s="29"/>
      <c r="M102" s="153" t="s">
        <v>3</v>
      </c>
      <c r="N102" s="154" t="s">
        <v>44</v>
      </c>
      <c r="O102" s="49"/>
      <c r="P102" s="155">
        <f>O102*H102</f>
        <v>0</v>
      </c>
      <c r="Q102" s="155">
        <v>0</v>
      </c>
      <c r="R102" s="155">
        <f>Q102*H102</f>
        <v>0</v>
      </c>
      <c r="S102" s="155">
        <v>0</v>
      </c>
      <c r="T102" s="156">
        <f>S102*H102</f>
        <v>0</v>
      </c>
      <c r="AR102" s="157" t="s">
        <v>196</v>
      </c>
      <c r="AT102" s="157" t="s">
        <v>191</v>
      </c>
      <c r="AU102" s="157" t="s">
        <v>85</v>
      </c>
      <c r="AY102" s="14" t="s">
        <v>189</v>
      </c>
      <c r="BE102" s="158">
        <f>IF(N102="základní",J102,0)</f>
        <v>0</v>
      </c>
      <c r="BF102" s="158">
        <f>IF(N102="snížená",J102,0)</f>
        <v>0</v>
      </c>
      <c r="BG102" s="158">
        <f>IF(N102="zákl. přenesená",J102,0)</f>
        <v>0</v>
      </c>
      <c r="BH102" s="158">
        <f>IF(N102="sníž. přenesená",J102,0)</f>
        <v>0</v>
      </c>
      <c r="BI102" s="158">
        <f>IF(N102="nulová",J102,0)</f>
        <v>0</v>
      </c>
      <c r="BJ102" s="14" t="s">
        <v>85</v>
      </c>
      <c r="BK102" s="158">
        <f>ROUND(I102*H102,2)</f>
        <v>0</v>
      </c>
      <c r="BL102" s="14" t="s">
        <v>196</v>
      </c>
      <c r="BM102" s="157" t="s">
        <v>1829</v>
      </c>
    </row>
    <row r="103" spans="2:65" s="1" customFormat="1" ht="24" customHeight="1">
      <c r="B103" s="145"/>
      <c r="C103" s="146" t="s">
        <v>201</v>
      </c>
      <c r="D103" s="146" t="s">
        <v>191</v>
      </c>
      <c r="E103" s="147" t="s">
        <v>226</v>
      </c>
      <c r="F103" s="148" t="s">
        <v>227</v>
      </c>
      <c r="G103" s="149" t="s">
        <v>194</v>
      </c>
      <c r="H103" s="150">
        <v>35</v>
      </c>
      <c r="I103" s="151"/>
      <c r="J103" s="152">
        <f>ROUND(I103*H103,2)</f>
        <v>0</v>
      </c>
      <c r="K103" s="148" t="s">
        <v>195</v>
      </c>
      <c r="L103" s="29"/>
      <c r="M103" s="153" t="s">
        <v>3</v>
      </c>
      <c r="N103" s="154" t="s">
        <v>44</v>
      </c>
      <c r="O103" s="49"/>
      <c r="P103" s="155">
        <f>O103*H103</f>
        <v>0</v>
      </c>
      <c r="Q103" s="155">
        <v>0</v>
      </c>
      <c r="R103" s="155">
        <f>Q103*H103</f>
        <v>0</v>
      </c>
      <c r="S103" s="155">
        <v>0</v>
      </c>
      <c r="T103" s="156">
        <f>S103*H103</f>
        <v>0</v>
      </c>
      <c r="AR103" s="157" t="s">
        <v>196</v>
      </c>
      <c r="AT103" s="157" t="s">
        <v>191</v>
      </c>
      <c r="AU103" s="157" t="s">
        <v>85</v>
      </c>
      <c r="AY103" s="14" t="s">
        <v>189</v>
      </c>
      <c r="BE103" s="158">
        <f>IF(N103="základní",J103,0)</f>
        <v>0</v>
      </c>
      <c r="BF103" s="158">
        <f>IF(N103="snížená",J103,0)</f>
        <v>0</v>
      </c>
      <c r="BG103" s="158">
        <f>IF(N103="zákl. přenesená",J103,0)</f>
        <v>0</v>
      </c>
      <c r="BH103" s="158">
        <f>IF(N103="sníž. přenesená",J103,0)</f>
        <v>0</v>
      </c>
      <c r="BI103" s="158">
        <f>IF(N103="nulová",J103,0)</f>
        <v>0</v>
      </c>
      <c r="BJ103" s="14" t="s">
        <v>85</v>
      </c>
      <c r="BK103" s="158">
        <f>ROUND(I103*H103,2)</f>
        <v>0</v>
      </c>
      <c r="BL103" s="14" t="s">
        <v>196</v>
      </c>
      <c r="BM103" s="157" t="s">
        <v>1830</v>
      </c>
    </row>
    <row r="104" spans="2:65" s="1" customFormat="1" ht="24" customHeight="1">
      <c r="B104" s="145"/>
      <c r="C104" s="146" t="s">
        <v>196</v>
      </c>
      <c r="D104" s="146" t="s">
        <v>191</v>
      </c>
      <c r="E104" s="147" t="s">
        <v>1831</v>
      </c>
      <c r="F104" s="148" t="s">
        <v>1832</v>
      </c>
      <c r="G104" s="149" t="s">
        <v>194</v>
      </c>
      <c r="H104" s="150">
        <v>7</v>
      </c>
      <c r="I104" s="151"/>
      <c r="J104" s="152">
        <f>ROUND(I104*H104,2)</f>
        <v>0</v>
      </c>
      <c r="K104" s="148" t="s">
        <v>195</v>
      </c>
      <c r="L104" s="29"/>
      <c r="M104" s="153" t="s">
        <v>3</v>
      </c>
      <c r="N104" s="154" t="s">
        <v>44</v>
      </c>
      <c r="O104" s="49"/>
      <c r="P104" s="155">
        <f>O104*H104</f>
        <v>0</v>
      </c>
      <c r="Q104" s="155">
        <v>0</v>
      </c>
      <c r="R104" s="155">
        <f>Q104*H104</f>
        <v>0</v>
      </c>
      <c r="S104" s="155">
        <v>0</v>
      </c>
      <c r="T104" s="156">
        <f>S104*H104</f>
        <v>0</v>
      </c>
      <c r="AR104" s="157" t="s">
        <v>196</v>
      </c>
      <c r="AT104" s="157" t="s">
        <v>191</v>
      </c>
      <c r="AU104" s="157" t="s">
        <v>85</v>
      </c>
      <c r="AY104" s="14" t="s">
        <v>189</v>
      </c>
      <c r="BE104" s="158">
        <f>IF(N104="základní",J104,0)</f>
        <v>0</v>
      </c>
      <c r="BF104" s="158">
        <f>IF(N104="snížená",J104,0)</f>
        <v>0</v>
      </c>
      <c r="BG104" s="158">
        <f>IF(N104="zákl. přenesená",J104,0)</f>
        <v>0</v>
      </c>
      <c r="BH104" s="158">
        <f>IF(N104="sníž. přenesená",J104,0)</f>
        <v>0</v>
      </c>
      <c r="BI104" s="158">
        <f>IF(N104="nulová",J104,0)</f>
        <v>0</v>
      </c>
      <c r="BJ104" s="14" t="s">
        <v>85</v>
      </c>
      <c r="BK104" s="158">
        <f>ROUND(I104*H104,2)</f>
        <v>0</v>
      </c>
      <c r="BL104" s="14" t="s">
        <v>196</v>
      </c>
      <c r="BM104" s="157" t="s">
        <v>1833</v>
      </c>
    </row>
    <row r="105" spans="2:65" s="1" customFormat="1" ht="16.5" customHeight="1">
      <c r="B105" s="145"/>
      <c r="C105" s="159" t="s">
        <v>208</v>
      </c>
      <c r="D105" s="159" t="s">
        <v>255</v>
      </c>
      <c r="E105" s="160" t="s">
        <v>1834</v>
      </c>
      <c r="F105" s="161" t="s">
        <v>1835</v>
      </c>
      <c r="G105" s="162" t="s">
        <v>223</v>
      </c>
      <c r="H105" s="163">
        <v>14</v>
      </c>
      <c r="I105" s="164"/>
      <c r="J105" s="165">
        <f>ROUND(I105*H105,2)</f>
        <v>0</v>
      </c>
      <c r="K105" s="161" t="s">
        <v>195</v>
      </c>
      <c r="L105" s="166"/>
      <c r="M105" s="167" t="s">
        <v>3</v>
      </c>
      <c r="N105" s="168" t="s">
        <v>44</v>
      </c>
      <c r="O105" s="49"/>
      <c r="P105" s="155">
        <f>O105*H105</f>
        <v>0</v>
      </c>
      <c r="Q105" s="155">
        <v>1</v>
      </c>
      <c r="R105" s="155">
        <f>Q105*H105</f>
        <v>14</v>
      </c>
      <c r="S105" s="155">
        <v>0</v>
      </c>
      <c r="T105" s="156">
        <f>S105*H105</f>
        <v>0</v>
      </c>
      <c r="AR105" s="157" t="s">
        <v>220</v>
      </c>
      <c r="AT105" s="157" t="s">
        <v>255</v>
      </c>
      <c r="AU105" s="157" t="s">
        <v>85</v>
      </c>
      <c r="AY105" s="14" t="s">
        <v>189</v>
      </c>
      <c r="BE105" s="158">
        <f>IF(N105="základní",J105,0)</f>
        <v>0</v>
      </c>
      <c r="BF105" s="158">
        <f>IF(N105="snížená",J105,0)</f>
        <v>0</v>
      </c>
      <c r="BG105" s="158">
        <f>IF(N105="zákl. přenesená",J105,0)</f>
        <v>0</v>
      </c>
      <c r="BH105" s="158">
        <f>IF(N105="sníž. přenesená",J105,0)</f>
        <v>0</v>
      </c>
      <c r="BI105" s="158">
        <f>IF(N105="nulová",J105,0)</f>
        <v>0</v>
      </c>
      <c r="BJ105" s="14" t="s">
        <v>85</v>
      </c>
      <c r="BK105" s="158">
        <f>ROUND(I105*H105,2)</f>
        <v>0</v>
      </c>
      <c r="BL105" s="14" t="s">
        <v>196</v>
      </c>
      <c r="BM105" s="157" t="s">
        <v>1836</v>
      </c>
    </row>
    <row r="106" spans="2:65" s="11" customFormat="1" ht="22.9" customHeight="1">
      <c r="B106" s="132"/>
      <c r="D106" s="133" t="s">
        <v>71</v>
      </c>
      <c r="E106" s="143" t="s">
        <v>212</v>
      </c>
      <c r="F106" s="143" t="s">
        <v>1276</v>
      </c>
      <c r="I106" s="135"/>
      <c r="J106" s="144">
        <f>BK106</f>
        <v>0</v>
      </c>
      <c r="L106" s="132"/>
      <c r="M106" s="137"/>
      <c r="N106" s="138"/>
      <c r="O106" s="138"/>
      <c r="P106" s="139">
        <f>P107</f>
        <v>0</v>
      </c>
      <c r="Q106" s="138"/>
      <c r="R106" s="139">
        <f>R107</f>
        <v>3.3000000000000003</v>
      </c>
      <c r="S106" s="138"/>
      <c r="T106" s="140">
        <f>T107</f>
        <v>0</v>
      </c>
      <c r="AR106" s="133" t="s">
        <v>79</v>
      </c>
      <c r="AT106" s="141" t="s">
        <v>71</v>
      </c>
      <c r="AU106" s="141" t="s">
        <v>79</v>
      </c>
      <c r="AY106" s="133" t="s">
        <v>189</v>
      </c>
      <c r="BK106" s="142">
        <f>BK107</f>
        <v>0</v>
      </c>
    </row>
    <row r="107" spans="2:65" s="1" customFormat="1" ht="16.5" customHeight="1">
      <c r="B107" s="145"/>
      <c r="C107" s="146" t="s">
        <v>212</v>
      </c>
      <c r="D107" s="146" t="s">
        <v>191</v>
      </c>
      <c r="E107" s="147" t="s">
        <v>1277</v>
      </c>
      <c r="F107" s="148" t="s">
        <v>1278</v>
      </c>
      <c r="G107" s="149" t="s">
        <v>233</v>
      </c>
      <c r="H107" s="150">
        <v>82.5</v>
      </c>
      <c r="I107" s="151"/>
      <c r="J107" s="152">
        <f>ROUND(I107*H107,2)</f>
        <v>0</v>
      </c>
      <c r="K107" s="148" t="s">
        <v>195</v>
      </c>
      <c r="L107" s="29"/>
      <c r="M107" s="153" t="s">
        <v>3</v>
      </c>
      <c r="N107" s="154" t="s">
        <v>44</v>
      </c>
      <c r="O107" s="49"/>
      <c r="P107" s="155">
        <f>O107*H107</f>
        <v>0</v>
      </c>
      <c r="Q107" s="155">
        <v>0.04</v>
      </c>
      <c r="R107" s="155">
        <f>Q107*H107</f>
        <v>3.3000000000000003</v>
      </c>
      <c r="S107" s="155">
        <v>0</v>
      </c>
      <c r="T107" s="156">
        <f>S107*H107</f>
        <v>0</v>
      </c>
      <c r="AR107" s="157" t="s">
        <v>196</v>
      </c>
      <c r="AT107" s="157" t="s">
        <v>191</v>
      </c>
      <c r="AU107" s="157" t="s">
        <v>85</v>
      </c>
      <c r="AY107" s="14" t="s">
        <v>189</v>
      </c>
      <c r="BE107" s="158">
        <f>IF(N107="základní",J107,0)</f>
        <v>0</v>
      </c>
      <c r="BF107" s="158">
        <f>IF(N107="snížená",J107,0)</f>
        <v>0</v>
      </c>
      <c r="BG107" s="158">
        <f>IF(N107="zákl. přenesená",J107,0)</f>
        <v>0</v>
      </c>
      <c r="BH107" s="158">
        <f>IF(N107="sníž. přenesená",J107,0)</f>
        <v>0</v>
      </c>
      <c r="BI107" s="158">
        <f>IF(N107="nulová",J107,0)</f>
        <v>0</v>
      </c>
      <c r="BJ107" s="14" t="s">
        <v>85</v>
      </c>
      <c r="BK107" s="158">
        <f>ROUND(I107*H107,2)</f>
        <v>0</v>
      </c>
      <c r="BL107" s="14" t="s">
        <v>196</v>
      </c>
      <c r="BM107" s="157" t="s">
        <v>1837</v>
      </c>
    </row>
    <row r="108" spans="2:65" s="11" customFormat="1" ht="22.9" customHeight="1">
      <c r="B108" s="132"/>
      <c r="D108" s="133" t="s">
        <v>71</v>
      </c>
      <c r="E108" s="143" t="s">
        <v>225</v>
      </c>
      <c r="F108" s="143" t="s">
        <v>630</v>
      </c>
      <c r="I108" s="135"/>
      <c r="J108" s="144">
        <f>BK108</f>
        <v>0</v>
      </c>
      <c r="L108" s="132"/>
      <c r="M108" s="137"/>
      <c r="N108" s="138"/>
      <c r="O108" s="138"/>
      <c r="P108" s="139">
        <f>SUM(P109:P110)</f>
        <v>0</v>
      </c>
      <c r="Q108" s="138"/>
      <c r="R108" s="139">
        <f>SUM(R109:R110)</f>
        <v>0</v>
      </c>
      <c r="S108" s="138"/>
      <c r="T108" s="140">
        <f>SUM(T109:T110)</f>
        <v>11</v>
      </c>
      <c r="AR108" s="133" t="s">
        <v>79</v>
      </c>
      <c r="AT108" s="141" t="s">
        <v>71</v>
      </c>
      <c r="AU108" s="141" t="s">
        <v>79</v>
      </c>
      <c r="AY108" s="133" t="s">
        <v>189</v>
      </c>
      <c r="BK108" s="142">
        <f>SUM(BK109:BK110)</f>
        <v>0</v>
      </c>
    </row>
    <row r="109" spans="2:65" s="1" customFormat="1" ht="16.5" customHeight="1">
      <c r="B109" s="145"/>
      <c r="C109" s="146" t="s">
        <v>216</v>
      </c>
      <c r="D109" s="146" t="s">
        <v>191</v>
      </c>
      <c r="E109" s="147" t="s">
        <v>1838</v>
      </c>
      <c r="F109" s="148" t="s">
        <v>1839</v>
      </c>
      <c r="G109" s="149" t="s">
        <v>258</v>
      </c>
      <c r="H109" s="150">
        <v>500</v>
      </c>
      <c r="I109" s="151"/>
      <c r="J109" s="152">
        <f>ROUND(I109*H109,2)</f>
        <v>0</v>
      </c>
      <c r="K109" s="148" t="s">
        <v>195</v>
      </c>
      <c r="L109" s="29"/>
      <c r="M109" s="153" t="s">
        <v>3</v>
      </c>
      <c r="N109" s="154" t="s">
        <v>44</v>
      </c>
      <c r="O109" s="49"/>
      <c r="P109" s="155">
        <f>O109*H109</f>
        <v>0</v>
      </c>
      <c r="Q109" s="155">
        <v>0</v>
      </c>
      <c r="R109" s="155">
        <f>Q109*H109</f>
        <v>0</v>
      </c>
      <c r="S109" s="155">
        <v>6.0000000000000001E-3</v>
      </c>
      <c r="T109" s="156">
        <f>S109*H109</f>
        <v>3</v>
      </c>
      <c r="AR109" s="157" t="s">
        <v>196</v>
      </c>
      <c r="AT109" s="157" t="s">
        <v>191</v>
      </c>
      <c r="AU109" s="157" t="s">
        <v>85</v>
      </c>
      <c r="AY109" s="14" t="s">
        <v>189</v>
      </c>
      <c r="BE109" s="158">
        <f>IF(N109="základní",J109,0)</f>
        <v>0</v>
      </c>
      <c r="BF109" s="158">
        <f>IF(N109="snížená",J109,0)</f>
        <v>0</v>
      </c>
      <c r="BG109" s="158">
        <f>IF(N109="zákl. přenesená",J109,0)</f>
        <v>0</v>
      </c>
      <c r="BH109" s="158">
        <f>IF(N109="sníž. přenesená",J109,0)</f>
        <v>0</v>
      </c>
      <c r="BI109" s="158">
        <f>IF(N109="nulová",J109,0)</f>
        <v>0</v>
      </c>
      <c r="BJ109" s="14" t="s">
        <v>85</v>
      </c>
      <c r="BK109" s="158">
        <f>ROUND(I109*H109,2)</f>
        <v>0</v>
      </c>
      <c r="BL109" s="14" t="s">
        <v>196</v>
      </c>
      <c r="BM109" s="157" t="s">
        <v>1840</v>
      </c>
    </row>
    <row r="110" spans="2:65" s="1" customFormat="1" ht="24" customHeight="1">
      <c r="B110" s="145"/>
      <c r="C110" s="146" t="s">
        <v>220</v>
      </c>
      <c r="D110" s="146" t="s">
        <v>191</v>
      </c>
      <c r="E110" s="147" t="s">
        <v>1841</v>
      </c>
      <c r="F110" s="148" t="s">
        <v>1842</v>
      </c>
      <c r="G110" s="149" t="s">
        <v>258</v>
      </c>
      <c r="H110" s="150">
        <v>200</v>
      </c>
      <c r="I110" s="151"/>
      <c r="J110" s="152">
        <f>ROUND(I110*H110,2)</f>
        <v>0</v>
      </c>
      <c r="K110" s="148" t="s">
        <v>195</v>
      </c>
      <c r="L110" s="29"/>
      <c r="M110" s="153" t="s">
        <v>3</v>
      </c>
      <c r="N110" s="154" t="s">
        <v>44</v>
      </c>
      <c r="O110" s="49"/>
      <c r="P110" s="155">
        <f>O110*H110</f>
        <v>0</v>
      </c>
      <c r="Q110" s="155">
        <v>0</v>
      </c>
      <c r="R110" s="155">
        <f>Q110*H110</f>
        <v>0</v>
      </c>
      <c r="S110" s="155">
        <v>0.04</v>
      </c>
      <c r="T110" s="156">
        <f>S110*H110</f>
        <v>8</v>
      </c>
      <c r="AR110" s="157" t="s">
        <v>196</v>
      </c>
      <c r="AT110" s="157" t="s">
        <v>191</v>
      </c>
      <c r="AU110" s="157" t="s">
        <v>85</v>
      </c>
      <c r="AY110" s="14" t="s">
        <v>189</v>
      </c>
      <c r="BE110" s="158">
        <f>IF(N110="základní",J110,0)</f>
        <v>0</v>
      </c>
      <c r="BF110" s="158">
        <f>IF(N110="snížená",J110,0)</f>
        <v>0</v>
      </c>
      <c r="BG110" s="158">
        <f>IF(N110="zákl. přenesená",J110,0)</f>
        <v>0</v>
      </c>
      <c r="BH110" s="158">
        <f>IF(N110="sníž. přenesená",J110,0)</f>
        <v>0</v>
      </c>
      <c r="BI110" s="158">
        <f>IF(N110="nulová",J110,0)</f>
        <v>0</v>
      </c>
      <c r="BJ110" s="14" t="s">
        <v>85</v>
      </c>
      <c r="BK110" s="158">
        <f>ROUND(I110*H110,2)</f>
        <v>0</v>
      </c>
      <c r="BL110" s="14" t="s">
        <v>196</v>
      </c>
      <c r="BM110" s="157" t="s">
        <v>1843</v>
      </c>
    </row>
    <row r="111" spans="2:65" s="11" customFormat="1" ht="22.9" customHeight="1">
      <c r="B111" s="132"/>
      <c r="D111" s="133" t="s">
        <v>71</v>
      </c>
      <c r="E111" s="143" t="s">
        <v>1298</v>
      </c>
      <c r="F111" s="143" t="s">
        <v>1299</v>
      </c>
      <c r="I111" s="135"/>
      <c r="J111" s="144">
        <f>BK111</f>
        <v>0</v>
      </c>
      <c r="L111" s="132"/>
      <c r="M111" s="137"/>
      <c r="N111" s="138"/>
      <c r="O111" s="138"/>
      <c r="P111" s="139">
        <f>SUM(P112:P116)</f>
        <v>0</v>
      </c>
      <c r="Q111" s="138"/>
      <c r="R111" s="139">
        <f>SUM(R112:R116)</f>
        <v>0</v>
      </c>
      <c r="S111" s="138"/>
      <c r="T111" s="140">
        <f>SUM(T112:T116)</f>
        <v>0</v>
      </c>
      <c r="AR111" s="133" t="s">
        <v>79</v>
      </c>
      <c r="AT111" s="141" t="s">
        <v>71</v>
      </c>
      <c r="AU111" s="141" t="s">
        <v>79</v>
      </c>
      <c r="AY111" s="133" t="s">
        <v>189</v>
      </c>
      <c r="BK111" s="142">
        <f>SUM(BK112:BK116)</f>
        <v>0</v>
      </c>
    </row>
    <row r="112" spans="2:65" s="1" customFormat="1" ht="16.5" customHeight="1">
      <c r="B112" s="145"/>
      <c r="C112" s="146" t="s">
        <v>225</v>
      </c>
      <c r="D112" s="146" t="s">
        <v>191</v>
      </c>
      <c r="E112" s="147" t="s">
        <v>1300</v>
      </c>
      <c r="F112" s="148" t="s">
        <v>1301</v>
      </c>
      <c r="G112" s="149" t="s">
        <v>223</v>
      </c>
      <c r="H112" s="150">
        <v>5.8</v>
      </c>
      <c r="I112" s="151"/>
      <c r="J112" s="152">
        <f>ROUND(I112*H112,2)</f>
        <v>0</v>
      </c>
      <c r="K112" s="148" t="s">
        <v>195</v>
      </c>
      <c r="L112" s="29"/>
      <c r="M112" s="153" t="s">
        <v>3</v>
      </c>
      <c r="N112" s="154" t="s">
        <v>44</v>
      </c>
      <c r="O112" s="49"/>
      <c r="P112" s="155">
        <f>O112*H112</f>
        <v>0</v>
      </c>
      <c r="Q112" s="155">
        <v>0</v>
      </c>
      <c r="R112" s="155">
        <f>Q112*H112</f>
        <v>0</v>
      </c>
      <c r="S112" s="155">
        <v>0</v>
      </c>
      <c r="T112" s="156">
        <f>S112*H112</f>
        <v>0</v>
      </c>
      <c r="AR112" s="157" t="s">
        <v>196</v>
      </c>
      <c r="AT112" s="157" t="s">
        <v>191</v>
      </c>
      <c r="AU112" s="157" t="s">
        <v>85</v>
      </c>
      <c r="AY112" s="14" t="s">
        <v>189</v>
      </c>
      <c r="BE112" s="158">
        <f>IF(N112="základní",J112,0)</f>
        <v>0</v>
      </c>
      <c r="BF112" s="158">
        <f>IF(N112="snížená",J112,0)</f>
        <v>0</v>
      </c>
      <c r="BG112" s="158">
        <f>IF(N112="zákl. přenesená",J112,0)</f>
        <v>0</v>
      </c>
      <c r="BH112" s="158">
        <f>IF(N112="sníž. přenesená",J112,0)</f>
        <v>0</v>
      </c>
      <c r="BI112" s="158">
        <f>IF(N112="nulová",J112,0)</f>
        <v>0</v>
      </c>
      <c r="BJ112" s="14" t="s">
        <v>85</v>
      </c>
      <c r="BK112" s="158">
        <f>ROUND(I112*H112,2)</f>
        <v>0</v>
      </c>
      <c r="BL112" s="14" t="s">
        <v>196</v>
      </c>
      <c r="BM112" s="157" t="s">
        <v>1844</v>
      </c>
    </row>
    <row r="113" spans="2:65" s="1" customFormat="1" ht="24" customHeight="1">
      <c r="B113" s="145"/>
      <c r="C113" s="146" t="s">
        <v>230</v>
      </c>
      <c r="D113" s="146" t="s">
        <v>191</v>
      </c>
      <c r="E113" s="147" t="s">
        <v>1303</v>
      </c>
      <c r="F113" s="148" t="s">
        <v>1304</v>
      </c>
      <c r="G113" s="149" t="s">
        <v>223</v>
      </c>
      <c r="H113" s="150">
        <v>11</v>
      </c>
      <c r="I113" s="151"/>
      <c r="J113" s="152">
        <f>ROUND(I113*H113,2)</f>
        <v>0</v>
      </c>
      <c r="K113" s="148" t="s">
        <v>195</v>
      </c>
      <c r="L113" s="29"/>
      <c r="M113" s="153" t="s">
        <v>3</v>
      </c>
      <c r="N113" s="154" t="s">
        <v>44</v>
      </c>
      <c r="O113" s="49"/>
      <c r="P113" s="155">
        <f>O113*H113</f>
        <v>0</v>
      </c>
      <c r="Q113" s="155">
        <v>0</v>
      </c>
      <c r="R113" s="155">
        <f>Q113*H113</f>
        <v>0</v>
      </c>
      <c r="S113" s="155">
        <v>0</v>
      </c>
      <c r="T113" s="156">
        <f>S113*H113</f>
        <v>0</v>
      </c>
      <c r="AR113" s="157" t="s">
        <v>196</v>
      </c>
      <c r="AT113" s="157" t="s">
        <v>191</v>
      </c>
      <c r="AU113" s="157" t="s">
        <v>85</v>
      </c>
      <c r="AY113" s="14" t="s">
        <v>189</v>
      </c>
      <c r="BE113" s="158">
        <f>IF(N113="základní",J113,0)</f>
        <v>0</v>
      </c>
      <c r="BF113" s="158">
        <f>IF(N113="snížená",J113,0)</f>
        <v>0</v>
      </c>
      <c r="BG113" s="158">
        <f>IF(N113="zákl. přenesená",J113,0)</f>
        <v>0</v>
      </c>
      <c r="BH113" s="158">
        <f>IF(N113="sníž. přenesená",J113,0)</f>
        <v>0</v>
      </c>
      <c r="BI113" s="158">
        <f>IF(N113="nulová",J113,0)</f>
        <v>0</v>
      </c>
      <c r="BJ113" s="14" t="s">
        <v>85</v>
      </c>
      <c r="BK113" s="158">
        <f>ROUND(I113*H113,2)</f>
        <v>0</v>
      </c>
      <c r="BL113" s="14" t="s">
        <v>196</v>
      </c>
      <c r="BM113" s="157" t="s">
        <v>1845</v>
      </c>
    </row>
    <row r="114" spans="2:65" s="1" customFormat="1" ht="16.5" customHeight="1">
      <c r="B114" s="145"/>
      <c r="C114" s="146" t="s">
        <v>235</v>
      </c>
      <c r="D114" s="146" t="s">
        <v>191</v>
      </c>
      <c r="E114" s="147" t="s">
        <v>1306</v>
      </c>
      <c r="F114" s="148" t="s">
        <v>1307</v>
      </c>
      <c r="G114" s="149" t="s">
        <v>223</v>
      </c>
      <c r="H114" s="150">
        <v>11</v>
      </c>
      <c r="I114" s="151"/>
      <c r="J114" s="152">
        <f>ROUND(I114*H114,2)</f>
        <v>0</v>
      </c>
      <c r="K114" s="148" t="s">
        <v>195</v>
      </c>
      <c r="L114" s="29"/>
      <c r="M114" s="153" t="s">
        <v>3</v>
      </c>
      <c r="N114" s="154" t="s">
        <v>44</v>
      </c>
      <c r="O114" s="49"/>
      <c r="P114" s="155">
        <f>O114*H114</f>
        <v>0</v>
      </c>
      <c r="Q114" s="155">
        <v>0</v>
      </c>
      <c r="R114" s="155">
        <f>Q114*H114</f>
        <v>0</v>
      </c>
      <c r="S114" s="155">
        <v>0</v>
      </c>
      <c r="T114" s="156">
        <f>S114*H114</f>
        <v>0</v>
      </c>
      <c r="AR114" s="157" t="s">
        <v>196</v>
      </c>
      <c r="AT114" s="157" t="s">
        <v>191</v>
      </c>
      <c r="AU114" s="157" t="s">
        <v>85</v>
      </c>
      <c r="AY114" s="14" t="s">
        <v>189</v>
      </c>
      <c r="BE114" s="158">
        <f>IF(N114="základní",J114,0)</f>
        <v>0</v>
      </c>
      <c r="BF114" s="158">
        <f>IF(N114="snížená",J114,0)</f>
        <v>0</v>
      </c>
      <c r="BG114" s="158">
        <f>IF(N114="zákl. přenesená",J114,0)</f>
        <v>0</v>
      </c>
      <c r="BH114" s="158">
        <f>IF(N114="sníž. přenesená",J114,0)</f>
        <v>0</v>
      </c>
      <c r="BI114" s="158">
        <f>IF(N114="nulová",J114,0)</f>
        <v>0</v>
      </c>
      <c r="BJ114" s="14" t="s">
        <v>85</v>
      </c>
      <c r="BK114" s="158">
        <f>ROUND(I114*H114,2)</f>
        <v>0</v>
      </c>
      <c r="BL114" s="14" t="s">
        <v>196</v>
      </c>
      <c r="BM114" s="157" t="s">
        <v>1846</v>
      </c>
    </row>
    <row r="115" spans="2:65" s="1" customFormat="1" ht="24" customHeight="1">
      <c r="B115" s="145"/>
      <c r="C115" s="146" t="s">
        <v>1312</v>
      </c>
      <c r="D115" s="146" t="s">
        <v>191</v>
      </c>
      <c r="E115" s="147" t="s">
        <v>1309</v>
      </c>
      <c r="F115" s="148" t="s">
        <v>1310</v>
      </c>
      <c r="G115" s="149" t="s">
        <v>223</v>
      </c>
      <c r="H115" s="150">
        <v>33</v>
      </c>
      <c r="I115" s="151"/>
      <c r="J115" s="152">
        <f>ROUND(I115*H115,2)</f>
        <v>0</v>
      </c>
      <c r="K115" s="148" t="s">
        <v>195</v>
      </c>
      <c r="L115" s="29"/>
      <c r="M115" s="153" t="s">
        <v>3</v>
      </c>
      <c r="N115" s="154" t="s">
        <v>44</v>
      </c>
      <c r="O115" s="49"/>
      <c r="P115" s="155">
        <f>O115*H115</f>
        <v>0</v>
      </c>
      <c r="Q115" s="155">
        <v>0</v>
      </c>
      <c r="R115" s="155">
        <f>Q115*H115</f>
        <v>0</v>
      </c>
      <c r="S115" s="155">
        <v>0</v>
      </c>
      <c r="T115" s="156">
        <f>S115*H115</f>
        <v>0</v>
      </c>
      <c r="AR115" s="157" t="s">
        <v>196</v>
      </c>
      <c r="AT115" s="157" t="s">
        <v>191</v>
      </c>
      <c r="AU115" s="157" t="s">
        <v>85</v>
      </c>
      <c r="AY115" s="14" t="s">
        <v>189</v>
      </c>
      <c r="BE115" s="158">
        <f>IF(N115="základní",J115,0)</f>
        <v>0</v>
      </c>
      <c r="BF115" s="158">
        <f>IF(N115="snížená",J115,0)</f>
        <v>0</v>
      </c>
      <c r="BG115" s="158">
        <f>IF(N115="zákl. přenesená",J115,0)</f>
        <v>0</v>
      </c>
      <c r="BH115" s="158">
        <f>IF(N115="sníž. přenesená",J115,0)</f>
        <v>0</v>
      </c>
      <c r="BI115" s="158">
        <f>IF(N115="nulová",J115,0)</f>
        <v>0</v>
      </c>
      <c r="BJ115" s="14" t="s">
        <v>85</v>
      </c>
      <c r="BK115" s="158">
        <f>ROUND(I115*H115,2)</f>
        <v>0</v>
      </c>
      <c r="BL115" s="14" t="s">
        <v>196</v>
      </c>
      <c r="BM115" s="157" t="s">
        <v>1847</v>
      </c>
    </row>
    <row r="116" spans="2:65" s="1" customFormat="1" ht="24" customHeight="1">
      <c r="B116" s="145"/>
      <c r="C116" s="146" t="s">
        <v>243</v>
      </c>
      <c r="D116" s="146" t="s">
        <v>191</v>
      </c>
      <c r="E116" s="147" t="s">
        <v>1313</v>
      </c>
      <c r="F116" s="148" t="s">
        <v>1314</v>
      </c>
      <c r="G116" s="149" t="s">
        <v>223</v>
      </c>
      <c r="H116" s="150">
        <v>5.8</v>
      </c>
      <c r="I116" s="151"/>
      <c r="J116" s="152">
        <f>ROUND(I116*H116,2)</f>
        <v>0</v>
      </c>
      <c r="K116" s="148" t="s">
        <v>195</v>
      </c>
      <c r="L116" s="29"/>
      <c r="M116" s="153" t="s">
        <v>3</v>
      </c>
      <c r="N116" s="154" t="s">
        <v>44</v>
      </c>
      <c r="O116" s="49"/>
      <c r="P116" s="155">
        <f>O116*H116</f>
        <v>0</v>
      </c>
      <c r="Q116" s="155">
        <v>0</v>
      </c>
      <c r="R116" s="155">
        <f>Q116*H116</f>
        <v>0</v>
      </c>
      <c r="S116" s="155">
        <v>0</v>
      </c>
      <c r="T116" s="156">
        <f>S116*H116</f>
        <v>0</v>
      </c>
      <c r="AR116" s="157" t="s">
        <v>196</v>
      </c>
      <c r="AT116" s="157" t="s">
        <v>191</v>
      </c>
      <c r="AU116" s="157" t="s">
        <v>85</v>
      </c>
      <c r="AY116" s="14" t="s">
        <v>189</v>
      </c>
      <c r="BE116" s="158">
        <f>IF(N116="základní",J116,0)</f>
        <v>0</v>
      </c>
      <c r="BF116" s="158">
        <f>IF(N116="snížená",J116,0)</f>
        <v>0</v>
      </c>
      <c r="BG116" s="158">
        <f>IF(N116="zákl. přenesená",J116,0)</f>
        <v>0</v>
      </c>
      <c r="BH116" s="158">
        <f>IF(N116="sníž. přenesená",J116,0)</f>
        <v>0</v>
      </c>
      <c r="BI116" s="158">
        <f>IF(N116="nulová",J116,0)</f>
        <v>0</v>
      </c>
      <c r="BJ116" s="14" t="s">
        <v>85</v>
      </c>
      <c r="BK116" s="158">
        <f>ROUND(I116*H116,2)</f>
        <v>0</v>
      </c>
      <c r="BL116" s="14" t="s">
        <v>196</v>
      </c>
      <c r="BM116" s="157" t="s">
        <v>1848</v>
      </c>
    </row>
    <row r="117" spans="2:65" s="11" customFormat="1" ht="22.9" customHeight="1">
      <c r="B117" s="132"/>
      <c r="D117" s="133" t="s">
        <v>71</v>
      </c>
      <c r="E117" s="143" t="s">
        <v>668</v>
      </c>
      <c r="F117" s="143" t="s">
        <v>669</v>
      </c>
      <c r="I117" s="135"/>
      <c r="J117" s="144">
        <f>BK117</f>
        <v>0</v>
      </c>
      <c r="L117" s="132"/>
      <c r="M117" s="137"/>
      <c r="N117" s="138"/>
      <c r="O117" s="138"/>
      <c r="P117" s="139">
        <f>SUM(P118:P119)</f>
        <v>0</v>
      </c>
      <c r="Q117" s="138"/>
      <c r="R117" s="139">
        <f>SUM(R118:R119)</f>
        <v>0</v>
      </c>
      <c r="S117" s="138"/>
      <c r="T117" s="140">
        <f>SUM(T118:T119)</f>
        <v>0</v>
      </c>
      <c r="AR117" s="133" t="s">
        <v>79</v>
      </c>
      <c r="AT117" s="141" t="s">
        <v>71</v>
      </c>
      <c r="AU117" s="141" t="s">
        <v>79</v>
      </c>
      <c r="AY117" s="133" t="s">
        <v>189</v>
      </c>
      <c r="BK117" s="142">
        <f>SUM(BK118:BK119)</f>
        <v>0</v>
      </c>
    </row>
    <row r="118" spans="2:65" s="1" customFormat="1" ht="16.5" customHeight="1">
      <c r="B118" s="145"/>
      <c r="C118" s="146" t="s">
        <v>247</v>
      </c>
      <c r="D118" s="146" t="s">
        <v>191</v>
      </c>
      <c r="E118" s="147" t="s">
        <v>1849</v>
      </c>
      <c r="F118" s="148" t="s">
        <v>1850</v>
      </c>
      <c r="G118" s="149" t="s">
        <v>890</v>
      </c>
      <c r="H118" s="150">
        <v>1</v>
      </c>
      <c r="I118" s="151"/>
      <c r="J118" s="152">
        <f>ROUND(I118*H118,2)</f>
        <v>0</v>
      </c>
      <c r="K118" s="148" t="s">
        <v>1453</v>
      </c>
      <c r="L118" s="29"/>
      <c r="M118" s="153" t="s">
        <v>3</v>
      </c>
      <c r="N118" s="154" t="s">
        <v>44</v>
      </c>
      <c r="O118" s="49"/>
      <c r="P118" s="155">
        <f>O118*H118</f>
        <v>0</v>
      </c>
      <c r="Q118" s="155">
        <v>0</v>
      </c>
      <c r="R118" s="155">
        <f>Q118*H118</f>
        <v>0</v>
      </c>
      <c r="S118" s="155">
        <v>0</v>
      </c>
      <c r="T118" s="156">
        <f>S118*H118</f>
        <v>0</v>
      </c>
      <c r="AR118" s="157" t="s">
        <v>196</v>
      </c>
      <c r="AT118" s="157" t="s">
        <v>191</v>
      </c>
      <c r="AU118" s="157" t="s">
        <v>85</v>
      </c>
      <c r="AY118" s="14" t="s">
        <v>189</v>
      </c>
      <c r="BE118" s="158">
        <f>IF(N118="základní",J118,0)</f>
        <v>0</v>
      </c>
      <c r="BF118" s="158">
        <f>IF(N118="snížená",J118,0)</f>
        <v>0</v>
      </c>
      <c r="BG118" s="158">
        <f>IF(N118="zákl. přenesená",J118,0)</f>
        <v>0</v>
      </c>
      <c r="BH118" s="158">
        <f>IF(N118="sníž. přenesená",J118,0)</f>
        <v>0</v>
      </c>
      <c r="BI118" s="158">
        <f>IF(N118="nulová",J118,0)</f>
        <v>0</v>
      </c>
      <c r="BJ118" s="14" t="s">
        <v>85</v>
      </c>
      <c r="BK118" s="158">
        <f>ROUND(I118*H118,2)</f>
        <v>0</v>
      </c>
      <c r="BL118" s="14" t="s">
        <v>196</v>
      </c>
      <c r="BM118" s="157" t="s">
        <v>1851</v>
      </c>
    </row>
    <row r="119" spans="2:65" s="1" customFormat="1" ht="24" customHeight="1">
      <c r="B119" s="145"/>
      <c r="C119" s="146" t="s">
        <v>9</v>
      </c>
      <c r="D119" s="146" t="s">
        <v>191</v>
      </c>
      <c r="E119" s="147" t="s">
        <v>1316</v>
      </c>
      <c r="F119" s="148" t="s">
        <v>1317</v>
      </c>
      <c r="G119" s="149" t="s">
        <v>223</v>
      </c>
      <c r="H119" s="150">
        <v>17.303000000000001</v>
      </c>
      <c r="I119" s="151"/>
      <c r="J119" s="152">
        <f>ROUND(I119*H119,2)</f>
        <v>0</v>
      </c>
      <c r="K119" s="148" t="s">
        <v>195</v>
      </c>
      <c r="L119" s="29"/>
      <c r="M119" s="153" t="s">
        <v>3</v>
      </c>
      <c r="N119" s="154" t="s">
        <v>44</v>
      </c>
      <c r="O119" s="49"/>
      <c r="P119" s="155">
        <f>O119*H119</f>
        <v>0</v>
      </c>
      <c r="Q119" s="155">
        <v>0</v>
      </c>
      <c r="R119" s="155">
        <f>Q119*H119</f>
        <v>0</v>
      </c>
      <c r="S119" s="155">
        <v>0</v>
      </c>
      <c r="T119" s="156">
        <f>S119*H119</f>
        <v>0</v>
      </c>
      <c r="AR119" s="157" t="s">
        <v>196</v>
      </c>
      <c r="AT119" s="157" t="s">
        <v>191</v>
      </c>
      <c r="AU119" s="157" t="s">
        <v>85</v>
      </c>
      <c r="AY119" s="14" t="s">
        <v>189</v>
      </c>
      <c r="BE119" s="158">
        <f>IF(N119="základní",J119,0)</f>
        <v>0</v>
      </c>
      <c r="BF119" s="158">
        <f>IF(N119="snížená",J119,0)</f>
        <v>0</v>
      </c>
      <c r="BG119" s="158">
        <f>IF(N119="zákl. přenesená",J119,0)</f>
        <v>0</v>
      </c>
      <c r="BH119" s="158">
        <f>IF(N119="sníž. přenesená",J119,0)</f>
        <v>0</v>
      </c>
      <c r="BI119" s="158">
        <f>IF(N119="nulová",J119,0)</f>
        <v>0</v>
      </c>
      <c r="BJ119" s="14" t="s">
        <v>85</v>
      </c>
      <c r="BK119" s="158">
        <f>ROUND(I119*H119,2)</f>
        <v>0</v>
      </c>
      <c r="BL119" s="14" t="s">
        <v>196</v>
      </c>
      <c r="BM119" s="157" t="s">
        <v>1852</v>
      </c>
    </row>
    <row r="120" spans="2:65" s="11" customFormat="1" ht="25.9" customHeight="1">
      <c r="B120" s="132"/>
      <c r="D120" s="133" t="s">
        <v>71</v>
      </c>
      <c r="E120" s="134" t="s">
        <v>674</v>
      </c>
      <c r="F120" s="134" t="s">
        <v>675</v>
      </c>
      <c r="I120" s="135"/>
      <c r="J120" s="136">
        <f>BK120</f>
        <v>0</v>
      </c>
      <c r="L120" s="132"/>
      <c r="M120" s="137"/>
      <c r="N120" s="138"/>
      <c r="O120" s="138"/>
      <c r="P120" s="139">
        <f>P121+P142+P189+P196+P214+P216</f>
        <v>0</v>
      </c>
      <c r="Q120" s="138"/>
      <c r="R120" s="139">
        <f>R121+R142+R189+R196+R214+R216</f>
        <v>1.9397199999999999</v>
      </c>
      <c r="S120" s="138"/>
      <c r="T120" s="140">
        <f>T121+T142+T189+T196+T214+T216</f>
        <v>0</v>
      </c>
      <c r="AR120" s="133" t="s">
        <v>85</v>
      </c>
      <c r="AT120" s="141" t="s">
        <v>71</v>
      </c>
      <c r="AU120" s="141" t="s">
        <v>72</v>
      </c>
      <c r="AY120" s="133" t="s">
        <v>189</v>
      </c>
      <c r="BK120" s="142">
        <f>BK121+BK142+BK189+BK196+BK214+BK216</f>
        <v>0</v>
      </c>
    </row>
    <row r="121" spans="2:65" s="11" customFormat="1" ht="22.9" customHeight="1">
      <c r="B121" s="132"/>
      <c r="D121" s="133" t="s">
        <v>71</v>
      </c>
      <c r="E121" s="143" t="s">
        <v>849</v>
      </c>
      <c r="F121" s="143" t="s">
        <v>850</v>
      </c>
      <c r="I121" s="135"/>
      <c r="J121" s="144">
        <f>BK121</f>
        <v>0</v>
      </c>
      <c r="L121" s="132"/>
      <c r="M121" s="137"/>
      <c r="N121" s="138"/>
      <c r="O121" s="138"/>
      <c r="P121" s="139">
        <f>SUM(P122:P141)</f>
        <v>0</v>
      </c>
      <c r="Q121" s="138"/>
      <c r="R121" s="139">
        <f>SUM(R122:R141)</f>
        <v>0.20632999999999999</v>
      </c>
      <c r="S121" s="138"/>
      <c r="T121" s="140">
        <f>SUM(T122:T141)</f>
        <v>0</v>
      </c>
      <c r="AR121" s="133" t="s">
        <v>85</v>
      </c>
      <c r="AT121" s="141" t="s">
        <v>71</v>
      </c>
      <c r="AU121" s="141" t="s">
        <v>79</v>
      </c>
      <c r="AY121" s="133" t="s">
        <v>189</v>
      </c>
      <c r="BK121" s="142">
        <f>SUM(BK122:BK141)</f>
        <v>0</v>
      </c>
    </row>
    <row r="122" spans="2:65" s="1" customFormat="1" ht="16.5" customHeight="1">
      <c r="B122" s="145"/>
      <c r="C122" s="146" t="s">
        <v>254</v>
      </c>
      <c r="D122" s="146" t="s">
        <v>191</v>
      </c>
      <c r="E122" s="147" t="s">
        <v>1853</v>
      </c>
      <c r="F122" s="148" t="s">
        <v>1854</v>
      </c>
      <c r="G122" s="149" t="s">
        <v>681</v>
      </c>
      <c r="H122" s="150">
        <v>5</v>
      </c>
      <c r="I122" s="151"/>
      <c r="J122" s="152">
        <f t="shared" ref="J122:J141" si="0">ROUND(I122*H122,2)</f>
        <v>0</v>
      </c>
      <c r="K122" s="148" t="s">
        <v>1453</v>
      </c>
      <c r="L122" s="29"/>
      <c r="M122" s="153" t="s">
        <v>3</v>
      </c>
      <c r="N122" s="154" t="s">
        <v>44</v>
      </c>
      <c r="O122" s="49"/>
      <c r="P122" s="155">
        <f t="shared" ref="P122:P141" si="1">O122*H122</f>
        <v>0</v>
      </c>
      <c r="Q122" s="155">
        <v>0</v>
      </c>
      <c r="R122" s="155">
        <f t="shared" ref="R122:R141" si="2">Q122*H122</f>
        <v>0</v>
      </c>
      <c r="S122" s="155">
        <v>0</v>
      </c>
      <c r="T122" s="156">
        <f t="shared" ref="T122:T141" si="3">S122*H122</f>
        <v>0</v>
      </c>
      <c r="AR122" s="157" t="s">
        <v>254</v>
      </c>
      <c r="AT122" s="157" t="s">
        <v>191</v>
      </c>
      <c r="AU122" s="157" t="s">
        <v>85</v>
      </c>
      <c r="AY122" s="14" t="s">
        <v>189</v>
      </c>
      <c r="BE122" s="158">
        <f t="shared" ref="BE122:BE141" si="4">IF(N122="základní",J122,0)</f>
        <v>0</v>
      </c>
      <c r="BF122" s="158">
        <f t="shared" ref="BF122:BF141" si="5">IF(N122="snížená",J122,0)</f>
        <v>0</v>
      </c>
      <c r="BG122" s="158">
        <f t="shared" ref="BG122:BG141" si="6">IF(N122="zákl. přenesená",J122,0)</f>
        <v>0</v>
      </c>
      <c r="BH122" s="158">
        <f t="shared" ref="BH122:BH141" si="7">IF(N122="sníž. přenesená",J122,0)</f>
        <v>0</v>
      </c>
      <c r="BI122" s="158">
        <f t="shared" ref="BI122:BI141" si="8">IF(N122="nulová",J122,0)</f>
        <v>0</v>
      </c>
      <c r="BJ122" s="14" t="s">
        <v>85</v>
      </c>
      <c r="BK122" s="158">
        <f t="shared" ref="BK122:BK141" si="9">ROUND(I122*H122,2)</f>
        <v>0</v>
      </c>
      <c r="BL122" s="14" t="s">
        <v>254</v>
      </c>
      <c r="BM122" s="157" t="s">
        <v>1855</v>
      </c>
    </row>
    <row r="123" spans="2:65" s="1" customFormat="1" ht="16.5" customHeight="1">
      <c r="B123" s="145"/>
      <c r="C123" s="146" t="s">
        <v>1330</v>
      </c>
      <c r="D123" s="146" t="s">
        <v>191</v>
      </c>
      <c r="E123" s="147" t="s">
        <v>1856</v>
      </c>
      <c r="F123" s="148" t="s">
        <v>1857</v>
      </c>
      <c r="G123" s="149" t="s">
        <v>681</v>
      </c>
      <c r="H123" s="150">
        <v>4</v>
      </c>
      <c r="I123" s="151"/>
      <c r="J123" s="152">
        <f t="shared" si="0"/>
        <v>0</v>
      </c>
      <c r="K123" s="148" t="s">
        <v>1453</v>
      </c>
      <c r="L123" s="29"/>
      <c r="M123" s="153" t="s">
        <v>3</v>
      </c>
      <c r="N123" s="154" t="s">
        <v>44</v>
      </c>
      <c r="O123" s="49"/>
      <c r="P123" s="155">
        <f t="shared" si="1"/>
        <v>0</v>
      </c>
      <c r="Q123" s="155">
        <v>0</v>
      </c>
      <c r="R123" s="155">
        <f t="shared" si="2"/>
        <v>0</v>
      </c>
      <c r="S123" s="155">
        <v>0</v>
      </c>
      <c r="T123" s="156">
        <f t="shared" si="3"/>
        <v>0</v>
      </c>
      <c r="AR123" s="157" t="s">
        <v>254</v>
      </c>
      <c r="AT123" s="157" t="s">
        <v>191</v>
      </c>
      <c r="AU123" s="157" t="s">
        <v>85</v>
      </c>
      <c r="AY123" s="14" t="s">
        <v>189</v>
      </c>
      <c r="BE123" s="158">
        <f t="shared" si="4"/>
        <v>0</v>
      </c>
      <c r="BF123" s="158">
        <f t="shared" si="5"/>
        <v>0</v>
      </c>
      <c r="BG123" s="158">
        <f t="shared" si="6"/>
        <v>0</v>
      </c>
      <c r="BH123" s="158">
        <f t="shared" si="7"/>
        <v>0</v>
      </c>
      <c r="BI123" s="158">
        <f t="shared" si="8"/>
        <v>0</v>
      </c>
      <c r="BJ123" s="14" t="s">
        <v>85</v>
      </c>
      <c r="BK123" s="158">
        <f t="shared" si="9"/>
        <v>0</v>
      </c>
      <c r="BL123" s="14" t="s">
        <v>254</v>
      </c>
      <c r="BM123" s="157" t="s">
        <v>1858</v>
      </c>
    </row>
    <row r="124" spans="2:65" s="1" customFormat="1" ht="16.5" customHeight="1">
      <c r="B124" s="145"/>
      <c r="C124" s="146" t="s">
        <v>264</v>
      </c>
      <c r="D124" s="146" t="s">
        <v>191</v>
      </c>
      <c r="E124" s="147" t="s">
        <v>1859</v>
      </c>
      <c r="F124" s="148" t="s">
        <v>1860</v>
      </c>
      <c r="G124" s="149" t="s">
        <v>258</v>
      </c>
      <c r="H124" s="150">
        <v>25</v>
      </c>
      <c r="I124" s="151"/>
      <c r="J124" s="152">
        <f t="shared" si="0"/>
        <v>0</v>
      </c>
      <c r="K124" s="148" t="s">
        <v>195</v>
      </c>
      <c r="L124" s="29"/>
      <c r="M124" s="153" t="s">
        <v>3</v>
      </c>
      <c r="N124" s="154" t="s">
        <v>44</v>
      </c>
      <c r="O124" s="49"/>
      <c r="P124" s="155">
        <f t="shared" si="1"/>
        <v>0</v>
      </c>
      <c r="Q124" s="155">
        <v>1.2600000000000001E-3</v>
      </c>
      <c r="R124" s="155">
        <f t="shared" si="2"/>
        <v>3.15E-2</v>
      </c>
      <c r="S124" s="155">
        <v>0</v>
      </c>
      <c r="T124" s="156">
        <f t="shared" si="3"/>
        <v>0</v>
      </c>
      <c r="AR124" s="157" t="s">
        <v>254</v>
      </c>
      <c r="AT124" s="157" t="s">
        <v>191</v>
      </c>
      <c r="AU124" s="157" t="s">
        <v>85</v>
      </c>
      <c r="AY124" s="14" t="s">
        <v>189</v>
      </c>
      <c r="BE124" s="158">
        <f t="shared" si="4"/>
        <v>0</v>
      </c>
      <c r="BF124" s="158">
        <f t="shared" si="5"/>
        <v>0</v>
      </c>
      <c r="BG124" s="158">
        <f t="shared" si="6"/>
        <v>0</v>
      </c>
      <c r="BH124" s="158">
        <f t="shared" si="7"/>
        <v>0</v>
      </c>
      <c r="BI124" s="158">
        <f t="shared" si="8"/>
        <v>0</v>
      </c>
      <c r="BJ124" s="14" t="s">
        <v>85</v>
      </c>
      <c r="BK124" s="158">
        <f t="shared" si="9"/>
        <v>0</v>
      </c>
      <c r="BL124" s="14" t="s">
        <v>254</v>
      </c>
      <c r="BM124" s="157" t="s">
        <v>1861</v>
      </c>
    </row>
    <row r="125" spans="2:65" s="1" customFormat="1" ht="16.5" customHeight="1">
      <c r="B125" s="145"/>
      <c r="C125" s="146" t="s">
        <v>1337</v>
      </c>
      <c r="D125" s="146" t="s">
        <v>191</v>
      </c>
      <c r="E125" s="147" t="s">
        <v>1862</v>
      </c>
      <c r="F125" s="148" t="s">
        <v>1863</v>
      </c>
      <c r="G125" s="149" t="s">
        <v>258</v>
      </c>
      <c r="H125" s="150">
        <v>45</v>
      </c>
      <c r="I125" s="151"/>
      <c r="J125" s="152">
        <f t="shared" si="0"/>
        <v>0</v>
      </c>
      <c r="K125" s="148" t="s">
        <v>195</v>
      </c>
      <c r="L125" s="29"/>
      <c r="M125" s="153" t="s">
        <v>3</v>
      </c>
      <c r="N125" s="154" t="s">
        <v>44</v>
      </c>
      <c r="O125" s="49"/>
      <c r="P125" s="155">
        <f t="shared" si="1"/>
        <v>0</v>
      </c>
      <c r="Q125" s="155">
        <v>1.75E-3</v>
      </c>
      <c r="R125" s="155">
        <f t="shared" si="2"/>
        <v>7.8750000000000001E-2</v>
      </c>
      <c r="S125" s="155">
        <v>0</v>
      </c>
      <c r="T125" s="156">
        <f t="shared" si="3"/>
        <v>0</v>
      </c>
      <c r="AR125" s="157" t="s">
        <v>254</v>
      </c>
      <c r="AT125" s="157" t="s">
        <v>191</v>
      </c>
      <c r="AU125" s="157" t="s">
        <v>85</v>
      </c>
      <c r="AY125" s="14" t="s">
        <v>189</v>
      </c>
      <c r="BE125" s="158">
        <f t="shared" si="4"/>
        <v>0</v>
      </c>
      <c r="BF125" s="158">
        <f t="shared" si="5"/>
        <v>0</v>
      </c>
      <c r="BG125" s="158">
        <f t="shared" si="6"/>
        <v>0</v>
      </c>
      <c r="BH125" s="158">
        <f t="shared" si="7"/>
        <v>0</v>
      </c>
      <c r="BI125" s="158">
        <f t="shared" si="8"/>
        <v>0</v>
      </c>
      <c r="BJ125" s="14" t="s">
        <v>85</v>
      </c>
      <c r="BK125" s="158">
        <f t="shared" si="9"/>
        <v>0</v>
      </c>
      <c r="BL125" s="14" t="s">
        <v>254</v>
      </c>
      <c r="BM125" s="157" t="s">
        <v>1864</v>
      </c>
    </row>
    <row r="126" spans="2:65" s="1" customFormat="1" ht="16.5" customHeight="1">
      <c r="B126" s="145"/>
      <c r="C126" s="146" t="s">
        <v>272</v>
      </c>
      <c r="D126" s="146" t="s">
        <v>191</v>
      </c>
      <c r="E126" s="147" t="s">
        <v>1865</v>
      </c>
      <c r="F126" s="148" t="s">
        <v>1866</v>
      </c>
      <c r="G126" s="149" t="s">
        <v>258</v>
      </c>
      <c r="H126" s="150">
        <v>20</v>
      </c>
      <c r="I126" s="151"/>
      <c r="J126" s="152">
        <f t="shared" si="0"/>
        <v>0</v>
      </c>
      <c r="K126" s="148" t="s">
        <v>195</v>
      </c>
      <c r="L126" s="29"/>
      <c r="M126" s="153" t="s">
        <v>3</v>
      </c>
      <c r="N126" s="154" t="s">
        <v>44</v>
      </c>
      <c r="O126" s="49"/>
      <c r="P126" s="155">
        <f t="shared" si="1"/>
        <v>0</v>
      </c>
      <c r="Q126" s="155">
        <v>5.9000000000000003E-4</v>
      </c>
      <c r="R126" s="155">
        <f t="shared" si="2"/>
        <v>1.1800000000000001E-2</v>
      </c>
      <c r="S126" s="155">
        <v>0</v>
      </c>
      <c r="T126" s="156">
        <f t="shared" si="3"/>
        <v>0</v>
      </c>
      <c r="AR126" s="157" t="s">
        <v>254</v>
      </c>
      <c r="AT126" s="157" t="s">
        <v>191</v>
      </c>
      <c r="AU126" s="157" t="s">
        <v>85</v>
      </c>
      <c r="AY126" s="14" t="s">
        <v>189</v>
      </c>
      <c r="BE126" s="158">
        <f t="shared" si="4"/>
        <v>0</v>
      </c>
      <c r="BF126" s="158">
        <f t="shared" si="5"/>
        <v>0</v>
      </c>
      <c r="BG126" s="158">
        <f t="shared" si="6"/>
        <v>0</v>
      </c>
      <c r="BH126" s="158">
        <f t="shared" si="7"/>
        <v>0</v>
      </c>
      <c r="BI126" s="158">
        <f t="shared" si="8"/>
        <v>0</v>
      </c>
      <c r="BJ126" s="14" t="s">
        <v>85</v>
      </c>
      <c r="BK126" s="158">
        <f t="shared" si="9"/>
        <v>0</v>
      </c>
      <c r="BL126" s="14" t="s">
        <v>254</v>
      </c>
      <c r="BM126" s="157" t="s">
        <v>1867</v>
      </c>
    </row>
    <row r="127" spans="2:65" s="1" customFormat="1" ht="16.5" customHeight="1">
      <c r="B127" s="145"/>
      <c r="C127" s="146" t="s">
        <v>8</v>
      </c>
      <c r="D127" s="146" t="s">
        <v>191</v>
      </c>
      <c r="E127" s="147" t="s">
        <v>1868</v>
      </c>
      <c r="F127" s="148" t="s">
        <v>1869</v>
      </c>
      <c r="G127" s="149" t="s">
        <v>258</v>
      </c>
      <c r="H127" s="150">
        <v>25</v>
      </c>
      <c r="I127" s="151"/>
      <c r="J127" s="152">
        <f t="shared" si="0"/>
        <v>0</v>
      </c>
      <c r="K127" s="148" t="s">
        <v>195</v>
      </c>
      <c r="L127" s="29"/>
      <c r="M127" s="153" t="s">
        <v>3</v>
      </c>
      <c r="N127" s="154" t="s">
        <v>44</v>
      </c>
      <c r="O127" s="49"/>
      <c r="P127" s="155">
        <f t="shared" si="1"/>
        <v>0</v>
      </c>
      <c r="Q127" s="155">
        <v>1.2099999999999999E-3</v>
      </c>
      <c r="R127" s="155">
        <f t="shared" si="2"/>
        <v>3.0249999999999999E-2</v>
      </c>
      <c r="S127" s="155">
        <v>0</v>
      </c>
      <c r="T127" s="156">
        <f t="shared" si="3"/>
        <v>0</v>
      </c>
      <c r="AR127" s="157" t="s">
        <v>254</v>
      </c>
      <c r="AT127" s="157" t="s">
        <v>191</v>
      </c>
      <c r="AU127" s="157" t="s">
        <v>85</v>
      </c>
      <c r="AY127" s="14" t="s">
        <v>189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4" t="s">
        <v>85</v>
      </c>
      <c r="BK127" s="158">
        <f t="shared" si="9"/>
        <v>0</v>
      </c>
      <c r="BL127" s="14" t="s">
        <v>254</v>
      </c>
      <c r="BM127" s="157" t="s">
        <v>1870</v>
      </c>
    </row>
    <row r="128" spans="2:65" s="1" customFormat="1" ht="16.5" customHeight="1">
      <c r="B128" s="145"/>
      <c r="C128" s="146" t="s">
        <v>280</v>
      </c>
      <c r="D128" s="146" t="s">
        <v>191</v>
      </c>
      <c r="E128" s="147" t="s">
        <v>1871</v>
      </c>
      <c r="F128" s="148" t="s">
        <v>1872</v>
      </c>
      <c r="G128" s="149" t="s">
        <v>258</v>
      </c>
      <c r="H128" s="150">
        <v>7</v>
      </c>
      <c r="I128" s="151"/>
      <c r="J128" s="152">
        <f t="shared" si="0"/>
        <v>0</v>
      </c>
      <c r="K128" s="148" t="s">
        <v>195</v>
      </c>
      <c r="L128" s="29"/>
      <c r="M128" s="153" t="s">
        <v>3</v>
      </c>
      <c r="N128" s="154" t="s">
        <v>44</v>
      </c>
      <c r="O128" s="49"/>
      <c r="P128" s="155">
        <f t="shared" si="1"/>
        <v>0</v>
      </c>
      <c r="Q128" s="155">
        <v>2.9E-4</v>
      </c>
      <c r="R128" s="155">
        <f t="shared" si="2"/>
        <v>2.0300000000000001E-3</v>
      </c>
      <c r="S128" s="155">
        <v>0</v>
      </c>
      <c r="T128" s="156">
        <f t="shared" si="3"/>
        <v>0</v>
      </c>
      <c r="AR128" s="157" t="s">
        <v>254</v>
      </c>
      <c r="AT128" s="157" t="s">
        <v>191</v>
      </c>
      <c r="AU128" s="157" t="s">
        <v>85</v>
      </c>
      <c r="AY128" s="14" t="s">
        <v>189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4" t="s">
        <v>85</v>
      </c>
      <c r="BK128" s="158">
        <f t="shared" si="9"/>
        <v>0</v>
      </c>
      <c r="BL128" s="14" t="s">
        <v>254</v>
      </c>
      <c r="BM128" s="157" t="s">
        <v>1873</v>
      </c>
    </row>
    <row r="129" spans="2:65" s="1" customFormat="1" ht="16.5" customHeight="1">
      <c r="B129" s="145"/>
      <c r="C129" s="146" t="s">
        <v>284</v>
      </c>
      <c r="D129" s="146" t="s">
        <v>191</v>
      </c>
      <c r="E129" s="147" t="s">
        <v>1874</v>
      </c>
      <c r="F129" s="148" t="s">
        <v>1875</v>
      </c>
      <c r="G129" s="149" t="s">
        <v>258</v>
      </c>
      <c r="H129" s="150">
        <v>40</v>
      </c>
      <c r="I129" s="151"/>
      <c r="J129" s="152">
        <f t="shared" si="0"/>
        <v>0</v>
      </c>
      <c r="K129" s="148" t="s">
        <v>195</v>
      </c>
      <c r="L129" s="29"/>
      <c r="M129" s="153" t="s">
        <v>3</v>
      </c>
      <c r="N129" s="154" t="s">
        <v>44</v>
      </c>
      <c r="O129" s="49"/>
      <c r="P129" s="155">
        <f t="shared" si="1"/>
        <v>0</v>
      </c>
      <c r="Q129" s="155">
        <v>3.5E-4</v>
      </c>
      <c r="R129" s="155">
        <f t="shared" si="2"/>
        <v>1.4E-2</v>
      </c>
      <c r="S129" s="155">
        <v>0</v>
      </c>
      <c r="T129" s="156">
        <f t="shared" si="3"/>
        <v>0</v>
      </c>
      <c r="AR129" s="157" t="s">
        <v>254</v>
      </c>
      <c r="AT129" s="157" t="s">
        <v>191</v>
      </c>
      <c r="AU129" s="157" t="s">
        <v>85</v>
      </c>
      <c r="AY129" s="14" t="s">
        <v>189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4" t="s">
        <v>85</v>
      </c>
      <c r="BK129" s="158">
        <f t="shared" si="9"/>
        <v>0</v>
      </c>
      <c r="BL129" s="14" t="s">
        <v>254</v>
      </c>
      <c r="BM129" s="157" t="s">
        <v>1876</v>
      </c>
    </row>
    <row r="130" spans="2:65" s="1" customFormat="1" ht="16.5" customHeight="1">
      <c r="B130" s="145"/>
      <c r="C130" s="146" t="s">
        <v>288</v>
      </c>
      <c r="D130" s="146" t="s">
        <v>191</v>
      </c>
      <c r="E130" s="147" t="s">
        <v>1877</v>
      </c>
      <c r="F130" s="148" t="s">
        <v>1878</v>
      </c>
      <c r="G130" s="149" t="s">
        <v>258</v>
      </c>
      <c r="H130" s="150">
        <v>1</v>
      </c>
      <c r="I130" s="151"/>
      <c r="J130" s="152">
        <f t="shared" si="0"/>
        <v>0</v>
      </c>
      <c r="K130" s="148" t="s">
        <v>195</v>
      </c>
      <c r="L130" s="29"/>
      <c r="M130" s="153" t="s">
        <v>3</v>
      </c>
      <c r="N130" s="154" t="s">
        <v>44</v>
      </c>
      <c r="O130" s="49"/>
      <c r="P130" s="155">
        <f t="shared" si="1"/>
        <v>0</v>
      </c>
      <c r="Q130" s="155">
        <v>5.6999999999999998E-4</v>
      </c>
      <c r="R130" s="155">
        <f t="shared" si="2"/>
        <v>5.6999999999999998E-4</v>
      </c>
      <c r="S130" s="155">
        <v>0</v>
      </c>
      <c r="T130" s="156">
        <f t="shared" si="3"/>
        <v>0</v>
      </c>
      <c r="AR130" s="157" t="s">
        <v>254</v>
      </c>
      <c r="AT130" s="157" t="s">
        <v>191</v>
      </c>
      <c r="AU130" s="157" t="s">
        <v>85</v>
      </c>
      <c r="AY130" s="14" t="s">
        <v>189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4" t="s">
        <v>85</v>
      </c>
      <c r="BK130" s="158">
        <f t="shared" si="9"/>
        <v>0</v>
      </c>
      <c r="BL130" s="14" t="s">
        <v>254</v>
      </c>
      <c r="BM130" s="157" t="s">
        <v>1879</v>
      </c>
    </row>
    <row r="131" spans="2:65" s="1" customFormat="1" ht="16.5" customHeight="1">
      <c r="B131" s="145"/>
      <c r="C131" s="146" t="s">
        <v>292</v>
      </c>
      <c r="D131" s="146" t="s">
        <v>191</v>
      </c>
      <c r="E131" s="147" t="s">
        <v>1880</v>
      </c>
      <c r="F131" s="148" t="s">
        <v>1881</v>
      </c>
      <c r="G131" s="149" t="s">
        <v>258</v>
      </c>
      <c r="H131" s="150">
        <v>15</v>
      </c>
      <c r="I131" s="151"/>
      <c r="J131" s="152">
        <f t="shared" si="0"/>
        <v>0</v>
      </c>
      <c r="K131" s="148" t="s">
        <v>195</v>
      </c>
      <c r="L131" s="29"/>
      <c r="M131" s="153" t="s">
        <v>3</v>
      </c>
      <c r="N131" s="154" t="s">
        <v>44</v>
      </c>
      <c r="O131" s="49"/>
      <c r="P131" s="155">
        <f t="shared" si="1"/>
        <v>0</v>
      </c>
      <c r="Q131" s="155">
        <v>1.14E-3</v>
      </c>
      <c r="R131" s="155">
        <f t="shared" si="2"/>
        <v>1.7100000000000001E-2</v>
      </c>
      <c r="S131" s="155">
        <v>0</v>
      </c>
      <c r="T131" s="156">
        <f t="shared" si="3"/>
        <v>0</v>
      </c>
      <c r="AR131" s="157" t="s">
        <v>254</v>
      </c>
      <c r="AT131" s="157" t="s">
        <v>191</v>
      </c>
      <c r="AU131" s="157" t="s">
        <v>85</v>
      </c>
      <c r="AY131" s="14" t="s">
        <v>189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4" t="s">
        <v>85</v>
      </c>
      <c r="BK131" s="158">
        <f t="shared" si="9"/>
        <v>0</v>
      </c>
      <c r="BL131" s="14" t="s">
        <v>254</v>
      </c>
      <c r="BM131" s="157" t="s">
        <v>1882</v>
      </c>
    </row>
    <row r="132" spans="2:65" s="1" customFormat="1" ht="16.5" customHeight="1">
      <c r="B132" s="145"/>
      <c r="C132" s="146" t="s">
        <v>296</v>
      </c>
      <c r="D132" s="146" t="s">
        <v>191</v>
      </c>
      <c r="E132" s="147" t="s">
        <v>1883</v>
      </c>
      <c r="F132" s="148" t="s">
        <v>1884</v>
      </c>
      <c r="G132" s="149" t="s">
        <v>258</v>
      </c>
      <c r="H132" s="150">
        <v>12</v>
      </c>
      <c r="I132" s="151"/>
      <c r="J132" s="152">
        <f t="shared" si="0"/>
        <v>0</v>
      </c>
      <c r="K132" s="148" t="s">
        <v>195</v>
      </c>
      <c r="L132" s="29"/>
      <c r="M132" s="153" t="s">
        <v>3</v>
      </c>
      <c r="N132" s="154" t="s">
        <v>44</v>
      </c>
      <c r="O132" s="49"/>
      <c r="P132" s="155">
        <f t="shared" si="1"/>
        <v>0</v>
      </c>
      <c r="Q132" s="155">
        <v>1.09E-3</v>
      </c>
      <c r="R132" s="155">
        <f t="shared" si="2"/>
        <v>1.3080000000000001E-2</v>
      </c>
      <c r="S132" s="155">
        <v>0</v>
      </c>
      <c r="T132" s="156">
        <f t="shared" si="3"/>
        <v>0</v>
      </c>
      <c r="AR132" s="157" t="s">
        <v>254</v>
      </c>
      <c r="AT132" s="157" t="s">
        <v>191</v>
      </c>
      <c r="AU132" s="157" t="s">
        <v>85</v>
      </c>
      <c r="AY132" s="14" t="s">
        <v>189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4" t="s">
        <v>85</v>
      </c>
      <c r="BK132" s="158">
        <f t="shared" si="9"/>
        <v>0</v>
      </c>
      <c r="BL132" s="14" t="s">
        <v>254</v>
      </c>
      <c r="BM132" s="157" t="s">
        <v>1885</v>
      </c>
    </row>
    <row r="133" spans="2:65" s="1" customFormat="1" ht="16.5" customHeight="1">
      <c r="B133" s="145"/>
      <c r="C133" s="146" t="s">
        <v>300</v>
      </c>
      <c r="D133" s="146" t="s">
        <v>191</v>
      </c>
      <c r="E133" s="147" t="s">
        <v>1886</v>
      </c>
      <c r="F133" s="148" t="s">
        <v>1887</v>
      </c>
      <c r="G133" s="149" t="s">
        <v>307</v>
      </c>
      <c r="H133" s="150">
        <v>12</v>
      </c>
      <c r="I133" s="151"/>
      <c r="J133" s="152">
        <f t="shared" si="0"/>
        <v>0</v>
      </c>
      <c r="K133" s="148" t="s">
        <v>195</v>
      </c>
      <c r="L133" s="29"/>
      <c r="M133" s="153" t="s">
        <v>3</v>
      </c>
      <c r="N133" s="154" t="s">
        <v>44</v>
      </c>
      <c r="O133" s="49"/>
      <c r="P133" s="155">
        <f t="shared" si="1"/>
        <v>0</v>
      </c>
      <c r="Q133" s="155">
        <v>0</v>
      </c>
      <c r="R133" s="155">
        <f t="shared" si="2"/>
        <v>0</v>
      </c>
      <c r="S133" s="155">
        <v>0</v>
      </c>
      <c r="T133" s="156">
        <f t="shared" si="3"/>
        <v>0</v>
      </c>
      <c r="AR133" s="157" t="s">
        <v>254</v>
      </c>
      <c r="AT133" s="157" t="s">
        <v>191</v>
      </c>
      <c r="AU133" s="157" t="s">
        <v>85</v>
      </c>
      <c r="AY133" s="14" t="s">
        <v>189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4" t="s">
        <v>85</v>
      </c>
      <c r="BK133" s="158">
        <f t="shared" si="9"/>
        <v>0</v>
      </c>
      <c r="BL133" s="14" t="s">
        <v>254</v>
      </c>
      <c r="BM133" s="157" t="s">
        <v>1888</v>
      </c>
    </row>
    <row r="134" spans="2:65" s="1" customFormat="1" ht="16.5" customHeight="1">
      <c r="B134" s="145"/>
      <c r="C134" s="146" t="s">
        <v>304</v>
      </c>
      <c r="D134" s="146" t="s">
        <v>191</v>
      </c>
      <c r="E134" s="147" t="s">
        <v>1889</v>
      </c>
      <c r="F134" s="148" t="s">
        <v>1890</v>
      </c>
      <c r="G134" s="149" t="s">
        <v>307</v>
      </c>
      <c r="H134" s="150">
        <v>30</v>
      </c>
      <c r="I134" s="151"/>
      <c r="J134" s="152">
        <f t="shared" si="0"/>
        <v>0</v>
      </c>
      <c r="K134" s="148" t="s">
        <v>195</v>
      </c>
      <c r="L134" s="29"/>
      <c r="M134" s="153" t="s">
        <v>3</v>
      </c>
      <c r="N134" s="154" t="s">
        <v>44</v>
      </c>
      <c r="O134" s="49"/>
      <c r="P134" s="155">
        <f t="shared" si="1"/>
        <v>0</v>
      </c>
      <c r="Q134" s="155">
        <v>0</v>
      </c>
      <c r="R134" s="155">
        <f t="shared" si="2"/>
        <v>0</v>
      </c>
      <c r="S134" s="155">
        <v>0</v>
      </c>
      <c r="T134" s="156">
        <f t="shared" si="3"/>
        <v>0</v>
      </c>
      <c r="AR134" s="157" t="s">
        <v>254</v>
      </c>
      <c r="AT134" s="157" t="s">
        <v>191</v>
      </c>
      <c r="AU134" s="157" t="s">
        <v>85</v>
      </c>
      <c r="AY134" s="14" t="s">
        <v>189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4" t="s">
        <v>85</v>
      </c>
      <c r="BK134" s="158">
        <f t="shared" si="9"/>
        <v>0</v>
      </c>
      <c r="BL134" s="14" t="s">
        <v>254</v>
      </c>
      <c r="BM134" s="157" t="s">
        <v>1891</v>
      </c>
    </row>
    <row r="135" spans="2:65" s="1" customFormat="1" ht="16.5" customHeight="1">
      <c r="B135" s="145"/>
      <c r="C135" s="146" t="s">
        <v>309</v>
      </c>
      <c r="D135" s="146" t="s">
        <v>191</v>
      </c>
      <c r="E135" s="147" t="s">
        <v>1892</v>
      </c>
      <c r="F135" s="148" t="s">
        <v>1893</v>
      </c>
      <c r="G135" s="149" t="s">
        <v>307</v>
      </c>
      <c r="H135" s="150">
        <v>1</v>
      </c>
      <c r="I135" s="151"/>
      <c r="J135" s="152">
        <f t="shared" si="0"/>
        <v>0</v>
      </c>
      <c r="K135" s="148" t="s">
        <v>195</v>
      </c>
      <c r="L135" s="29"/>
      <c r="M135" s="153" t="s">
        <v>3</v>
      </c>
      <c r="N135" s="154" t="s">
        <v>44</v>
      </c>
      <c r="O135" s="49"/>
      <c r="P135" s="155">
        <f t="shared" si="1"/>
        <v>0</v>
      </c>
      <c r="Q135" s="155">
        <v>0</v>
      </c>
      <c r="R135" s="155">
        <f t="shared" si="2"/>
        <v>0</v>
      </c>
      <c r="S135" s="155">
        <v>0</v>
      </c>
      <c r="T135" s="156">
        <f t="shared" si="3"/>
        <v>0</v>
      </c>
      <c r="AR135" s="157" t="s">
        <v>254</v>
      </c>
      <c r="AT135" s="157" t="s">
        <v>191</v>
      </c>
      <c r="AU135" s="157" t="s">
        <v>85</v>
      </c>
      <c r="AY135" s="14" t="s">
        <v>189</v>
      </c>
      <c r="BE135" s="158">
        <f t="shared" si="4"/>
        <v>0</v>
      </c>
      <c r="BF135" s="158">
        <f t="shared" si="5"/>
        <v>0</v>
      </c>
      <c r="BG135" s="158">
        <f t="shared" si="6"/>
        <v>0</v>
      </c>
      <c r="BH135" s="158">
        <f t="shared" si="7"/>
        <v>0</v>
      </c>
      <c r="BI135" s="158">
        <f t="shared" si="8"/>
        <v>0</v>
      </c>
      <c r="BJ135" s="14" t="s">
        <v>85</v>
      </c>
      <c r="BK135" s="158">
        <f t="shared" si="9"/>
        <v>0</v>
      </c>
      <c r="BL135" s="14" t="s">
        <v>254</v>
      </c>
      <c r="BM135" s="157" t="s">
        <v>1894</v>
      </c>
    </row>
    <row r="136" spans="2:65" s="1" customFormat="1" ht="16.5" customHeight="1">
      <c r="B136" s="145"/>
      <c r="C136" s="146" t="s">
        <v>313</v>
      </c>
      <c r="D136" s="146" t="s">
        <v>191</v>
      </c>
      <c r="E136" s="147" t="s">
        <v>1895</v>
      </c>
      <c r="F136" s="148" t="s">
        <v>1896</v>
      </c>
      <c r="G136" s="149" t="s">
        <v>307</v>
      </c>
      <c r="H136" s="150">
        <v>10</v>
      </c>
      <c r="I136" s="151"/>
      <c r="J136" s="152">
        <f t="shared" si="0"/>
        <v>0</v>
      </c>
      <c r="K136" s="148" t="s">
        <v>195</v>
      </c>
      <c r="L136" s="29"/>
      <c r="M136" s="153" t="s">
        <v>3</v>
      </c>
      <c r="N136" s="154" t="s">
        <v>44</v>
      </c>
      <c r="O136" s="49"/>
      <c r="P136" s="155">
        <f t="shared" si="1"/>
        <v>0</v>
      </c>
      <c r="Q136" s="155">
        <v>0</v>
      </c>
      <c r="R136" s="155">
        <f t="shared" si="2"/>
        <v>0</v>
      </c>
      <c r="S136" s="155">
        <v>0</v>
      </c>
      <c r="T136" s="156">
        <f t="shared" si="3"/>
        <v>0</v>
      </c>
      <c r="AR136" s="157" t="s">
        <v>254</v>
      </c>
      <c r="AT136" s="157" t="s">
        <v>191</v>
      </c>
      <c r="AU136" s="157" t="s">
        <v>85</v>
      </c>
      <c r="AY136" s="14" t="s">
        <v>189</v>
      </c>
      <c r="BE136" s="158">
        <f t="shared" si="4"/>
        <v>0</v>
      </c>
      <c r="BF136" s="158">
        <f t="shared" si="5"/>
        <v>0</v>
      </c>
      <c r="BG136" s="158">
        <f t="shared" si="6"/>
        <v>0</v>
      </c>
      <c r="BH136" s="158">
        <f t="shared" si="7"/>
        <v>0</v>
      </c>
      <c r="BI136" s="158">
        <f t="shared" si="8"/>
        <v>0</v>
      </c>
      <c r="BJ136" s="14" t="s">
        <v>85</v>
      </c>
      <c r="BK136" s="158">
        <f t="shared" si="9"/>
        <v>0</v>
      </c>
      <c r="BL136" s="14" t="s">
        <v>254</v>
      </c>
      <c r="BM136" s="157" t="s">
        <v>1897</v>
      </c>
    </row>
    <row r="137" spans="2:65" s="1" customFormat="1" ht="16.5" customHeight="1">
      <c r="B137" s="145"/>
      <c r="C137" s="146" t="s">
        <v>317</v>
      </c>
      <c r="D137" s="146" t="s">
        <v>191</v>
      </c>
      <c r="E137" s="147" t="s">
        <v>1898</v>
      </c>
      <c r="F137" s="148" t="s">
        <v>1899</v>
      </c>
      <c r="G137" s="149" t="s">
        <v>307</v>
      </c>
      <c r="H137" s="150">
        <v>1</v>
      </c>
      <c r="I137" s="151"/>
      <c r="J137" s="152">
        <f t="shared" si="0"/>
        <v>0</v>
      </c>
      <c r="K137" s="148" t="s">
        <v>195</v>
      </c>
      <c r="L137" s="29"/>
      <c r="M137" s="153" t="s">
        <v>3</v>
      </c>
      <c r="N137" s="154" t="s">
        <v>44</v>
      </c>
      <c r="O137" s="49"/>
      <c r="P137" s="155">
        <f t="shared" si="1"/>
        <v>0</v>
      </c>
      <c r="Q137" s="155">
        <v>1.01E-3</v>
      </c>
      <c r="R137" s="155">
        <f t="shared" si="2"/>
        <v>1.01E-3</v>
      </c>
      <c r="S137" s="155">
        <v>0</v>
      </c>
      <c r="T137" s="156">
        <f t="shared" si="3"/>
        <v>0</v>
      </c>
      <c r="AR137" s="157" t="s">
        <v>254</v>
      </c>
      <c r="AT137" s="157" t="s">
        <v>191</v>
      </c>
      <c r="AU137" s="157" t="s">
        <v>85</v>
      </c>
      <c r="AY137" s="14" t="s">
        <v>189</v>
      </c>
      <c r="BE137" s="158">
        <f t="shared" si="4"/>
        <v>0</v>
      </c>
      <c r="BF137" s="158">
        <f t="shared" si="5"/>
        <v>0</v>
      </c>
      <c r="BG137" s="158">
        <f t="shared" si="6"/>
        <v>0</v>
      </c>
      <c r="BH137" s="158">
        <f t="shared" si="7"/>
        <v>0</v>
      </c>
      <c r="BI137" s="158">
        <f t="shared" si="8"/>
        <v>0</v>
      </c>
      <c r="BJ137" s="14" t="s">
        <v>85</v>
      </c>
      <c r="BK137" s="158">
        <f t="shared" si="9"/>
        <v>0</v>
      </c>
      <c r="BL137" s="14" t="s">
        <v>254</v>
      </c>
      <c r="BM137" s="157" t="s">
        <v>1900</v>
      </c>
    </row>
    <row r="138" spans="2:65" s="1" customFormat="1" ht="16.5" customHeight="1">
      <c r="B138" s="145"/>
      <c r="C138" s="146" t="s">
        <v>321</v>
      </c>
      <c r="D138" s="146" t="s">
        <v>191</v>
      </c>
      <c r="E138" s="147" t="s">
        <v>1901</v>
      </c>
      <c r="F138" s="148" t="s">
        <v>1902</v>
      </c>
      <c r="G138" s="149" t="s">
        <v>307</v>
      </c>
      <c r="H138" s="150">
        <v>2</v>
      </c>
      <c r="I138" s="151"/>
      <c r="J138" s="152">
        <f t="shared" si="0"/>
        <v>0</v>
      </c>
      <c r="K138" s="148" t="s">
        <v>195</v>
      </c>
      <c r="L138" s="29"/>
      <c r="M138" s="153" t="s">
        <v>3</v>
      </c>
      <c r="N138" s="154" t="s">
        <v>44</v>
      </c>
      <c r="O138" s="49"/>
      <c r="P138" s="155">
        <f t="shared" si="1"/>
        <v>0</v>
      </c>
      <c r="Q138" s="155">
        <v>3.4000000000000002E-4</v>
      </c>
      <c r="R138" s="155">
        <f t="shared" si="2"/>
        <v>6.8000000000000005E-4</v>
      </c>
      <c r="S138" s="155">
        <v>0</v>
      </c>
      <c r="T138" s="156">
        <f t="shared" si="3"/>
        <v>0</v>
      </c>
      <c r="AR138" s="157" t="s">
        <v>254</v>
      </c>
      <c r="AT138" s="157" t="s">
        <v>191</v>
      </c>
      <c r="AU138" s="157" t="s">
        <v>85</v>
      </c>
      <c r="AY138" s="14" t="s">
        <v>189</v>
      </c>
      <c r="BE138" s="158">
        <f t="shared" si="4"/>
        <v>0</v>
      </c>
      <c r="BF138" s="158">
        <f t="shared" si="5"/>
        <v>0</v>
      </c>
      <c r="BG138" s="158">
        <f t="shared" si="6"/>
        <v>0</v>
      </c>
      <c r="BH138" s="158">
        <f t="shared" si="7"/>
        <v>0</v>
      </c>
      <c r="BI138" s="158">
        <f t="shared" si="8"/>
        <v>0</v>
      </c>
      <c r="BJ138" s="14" t="s">
        <v>85</v>
      </c>
      <c r="BK138" s="158">
        <f t="shared" si="9"/>
        <v>0</v>
      </c>
      <c r="BL138" s="14" t="s">
        <v>254</v>
      </c>
      <c r="BM138" s="157" t="s">
        <v>1903</v>
      </c>
    </row>
    <row r="139" spans="2:65" s="1" customFormat="1" ht="16.5" customHeight="1">
      <c r="B139" s="145"/>
      <c r="C139" s="146" t="s">
        <v>325</v>
      </c>
      <c r="D139" s="146" t="s">
        <v>191</v>
      </c>
      <c r="E139" s="147" t="s">
        <v>1904</v>
      </c>
      <c r="F139" s="148" t="s">
        <v>1905</v>
      </c>
      <c r="G139" s="149" t="s">
        <v>307</v>
      </c>
      <c r="H139" s="150">
        <v>20</v>
      </c>
      <c r="I139" s="151"/>
      <c r="J139" s="152">
        <f t="shared" si="0"/>
        <v>0</v>
      </c>
      <c r="K139" s="148" t="s">
        <v>195</v>
      </c>
      <c r="L139" s="29"/>
      <c r="M139" s="153" t="s">
        <v>3</v>
      </c>
      <c r="N139" s="154" t="s">
        <v>44</v>
      </c>
      <c r="O139" s="49"/>
      <c r="P139" s="155">
        <f t="shared" si="1"/>
        <v>0</v>
      </c>
      <c r="Q139" s="155">
        <v>2.2000000000000001E-4</v>
      </c>
      <c r="R139" s="155">
        <f t="shared" si="2"/>
        <v>4.4000000000000003E-3</v>
      </c>
      <c r="S139" s="155">
        <v>0</v>
      </c>
      <c r="T139" s="156">
        <f t="shared" si="3"/>
        <v>0</v>
      </c>
      <c r="AR139" s="157" t="s">
        <v>254</v>
      </c>
      <c r="AT139" s="157" t="s">
        <v>191</v>
      </c>
      <c r="AU139" s="157" t="s">
        <v>85</v>
      </c>
      <c r="AY139" s="14" t="s">
        <v>189</v>
      </c>
      <c r="BE139" s="158">
        <f t="shared" si="4"/>
        <v>0</v>
      </c>
      <c r="BF139" s="158">
        <f t="shared" si="5"/>
        <v>0</v>
      </c>
      <c r="BG139" s="158">
        <f t="shared" si="6"/>
        <v>0</v>
      </c>
      <c r="BH139" s="158">
        <f t="shared" si="7"/>
        <v>0</v>
      </c>
      <c r="BI139" s="158">
        <f t="shared" si="8"/>
        <v>0</v>
      </c>
      <c r="BJ139" s="14" t="s">
        <v>85</v>
      </c>
      <c r="BK139" s="158">
        <f t="shared" si="9"/>
        <v>0</v>
      </c>
      <c r="BL139" s="14" t="s">
        <v>254</v>
      </c>
      <c r="BM139" s="157" t="s">
        <v>1906</v>
      </c>
    </row>
    <row r="140" spans="2:65" s="1" customFormat="1" ht="16.5" customHeight="1">
      <c r="B140" s="145"/>
      <c r="C140" s="146" t="s">
        <v>329</v>
      </c>
      <c r="D140" s="146" t="s">
        <v>191</v>
      </c>
      <c r="E140" s="147" t="s">
        <v>1907</v>
      </c>
      <c r="F140" s="148" t="s">
        <v>1908</v>
      </c>
      <c r="G140" s="149" t="s">
        <v>307</v>
      </c>
      <c r="H140" s="150">
        <v>4</v>
      </c>
      <c r="I140" s="151"/>
      <c r="J140" s="152">
        <f t="shared" si="0"/>
        <v>0</v>
      </c>
      <c r="K140" s="148" t="s">
        <v>195</v>
      </c>
      <c r="L140" s="29"/>
      <c r="M140" s="153" t="s">
        <v>3</v>
      </c>
      <c r="N140" s="154" t="s">
        <v>44</v>
      </c>
      <c r="O140" s="49"/>
      <c r="P140" s="155">
        <f t="shared" si="1"/>
        <v>0</v>
      </c>
      <c r="Q140" s="155">
        <v>2.9E-4</v>
      </c>
      <c r="R140" s="155">
        <f t="shared" si="2"/>
        <v>1.16E-3</v>
      </c>
      <c r="S140" s="155">
        <v>0</v>
      </c>
      <c r="T140" s="156">
        <f t="shared" si="3"/>
        <v>0</v>
      </c>
      <c r="AR140" s="157" t="s">
        <v>254</v>
      </c>
      <c r="AT140" s="157" t="s">
        <v>191</v>
      </c>
      <c r="AU140" s="157" t="s">
        <v>85</v>
      </c>
      <c r="AY140" s="14" t="s">
        <v>189</v>
      </c>
      <c r="BE140" s="158">
        <f t="shared" si="4"/>
        <v>0</v>
      </c>
      <c r="BF140" s="158">
        <f t="shared" si="5"/>
        <v>0</v>
      </c>
      <c r="BG140" s="158">
        <f t="shared" si="6"/>
        <v>0</v>
      </c>
      <c r="BH140" s="158">
        <f t="shared" si="7"/>
        <v>0</v>
      </c>
      <c r="BI140" s="158">
        <f t="shared" si="8"/>
        <v>0</v>
      </c>
      <c r="BJ140" s="14" t="s">
        <v>85</v>
      </c>
      <c r="BK140" s="158">
        <f t="shared" si="9"/>
        <v>0</v>
      </c>
      <c r="BL140" s="14" t="s">
        <v>254</v>
      </c>
      <c r="BM140" s="157" t="s">
        <v>1909</v>
      </c>
    </row>
    <row r="141" spans="2:65" s="1" customFormat="1" ht="16.5" customHeight="1">
      <c r="B141" s="145"/>
      <c r="C141" s="146" t="s">
        <v>333</v>
      </c>
      <c r="D141" s="146" t="s">
        <v>191</v>
      </c>
      <c r="E141" s="147" t="s">
        <v>1910</v>
      </c>
      <c r="F141" s="148" t="s">
        <v>1911</v>
      </c>
      <c r="G141" s="149" t="s">
        <v>258</v>
      </c>
      <c r="H141" s="150">
        <v>190</v>
      </c>
      <c r="I141" s="151"/>
      <c r="J141" s="152">
        <f t="shared" si="0"/>
        <v>0</v>
      </c>
      <c r="K141" s="148" t="s">
        <v>195</v>
      </c>
      <c r="L141" s="29"/>
      <c r="M141" s="153" t="s">
        <v>3</v>
      </c>
      <c r="N141" s="154" t="s">
        <v>44</v>
      </c>
      <c r="O141" s="49"/>
      <c r="P141" s="155">
        <f t="shared" si="1"/>
        <v>0</v>
      </c>
      <c r="Q141" s="155">
        <v>0</v>
      </c>
      <c r="R141" s="155">
        <f t="shared" si="2"/>
        <v>0</v>
      </c>
      <c r="S141" s="155">
        <v>0</v>
      </c>
      <c r="T141" s="156">
        <f t="shared" si="3"/>
        <v>0</v>
      </c>
      <c r="AR141" s="157" t="s">
        <v>254</v>
      </c>
      <c r="AT141" s="157" t="s">
        <v>191</v>
      </c>
      <c r="AU141" s="157" t="s">
        <v>85</v>
      </c>
      <c r="AY141" s="14" t="s">
        <v>189</v>
      </c>
      <c r="BE141" s="158">
        <f t="shared" si="4"/>
        <v>0</v>
      </c>
      <c r="BF141" s="158">
        <f t="shared" si="5"/>
        <v>0</v>
      </c>
      <c r="BG141" s="158">
        <f t="shared" si="6"/>
        <v>0</v>
      </c>
      <c r="BH141" s="158">
        <f t="shared" si="7"/>
        <v>0</v>
      </c>
      <c r="BI141" s="158">
        <f t="shared" si="8"/>
        <v>0</v>
      </c>
      <c r="BJ141" s="14" t="s">
        <v>85</v>
      </c>
      <c r="BK141" s="158">
        <f t="shared" si="9"/>
        <v>0</v>
      </c>
      <c r="BL141" s="14" t="s">
        <v>254</v>
      </c>
      <c r="BM141" s="157" t="s">
        <v>1912</v>
      </c>
    </row>
    <row r="142" spans="2:65" s="11" customFormat="1" ht="22.9" customHeight="1">
      <c r="B142" s="132"/>
      <c r="D142" s="133" t="s">
        <v>71</v>
      </c>
      <c r="E142" s="143" t="s">
        <v>1913</v>
      </c>
      <c r="F142" s="143" t="s">
        <v>1914</v>
      </c>
      <c r="I142" s="135"/>
      <c r="J142" s="144">
        <f>BK142</f>
        <v>0</v>
      </c>
      <c r="L142" s="132"/>
      <c r="M142" s="137"/>
      <c r="N142" s="138"/>
      <c r="O142" s="138"/>
      <c r="P142" s="139">
        <f>SUM(P143:P188)</f>
        <v>0</v>
      </c>
      <c r="Q142" s="138"/>
      <c r="R142" s="139">
        <f>SUM(R143:R188)</f>
        <v>0.85807999999999995</v>
      </c>
      <c r="S142" s="138"/>
      <c r="T142" s="140">
        <f>SUM(T143:T188)</f>
        <v>0</v>
      </c>
      <c r="AR142" s="133" t="s">
        <v>85</v>
      </c>
      <c r="AT142" s="141" t="s">
        <v>71</v>
      </c>
      <c r="AU142" s="141" t="s">
        <v>79</v>
      </c>
      <c r="AY142" s="133" t="s">
        <v>189</v>
      </c>
      <c r="BK142" s="142">
        <f>SUM(BK143:BK188)</f>
        <v>0</v>
      </c>
    </row>
    <row r="143" spans="2:65" s="1" customFormat="1" ht="16.5" customHeight="1">
      <c r="B143" s="145"/>
      <c r="C143" s="146" t="s">
        <v>337</v>
      </c>
      <c r="D143" s="146" t="s">
        <v>191</v>
      </c>
      <c r="E143" s="147" t="s">
        <v>1915</v>
      </c>
      <c r="F143" s="148" t="s">
        <v>1916</v>
      </c>
      <c r="G143" s="149" t="s">
        <v>258</v>
      </c>
      <c r="H143" s="150">
        <v>3</v>
      </c>
      <c r="I143" s="151"/>
      <c r="J143" s="152">
        <f t="shared" ref="J143:J188" si="10">ROUND(I143*H143,2)</f>
        <v>0</v>
      </c>
      <c r="K143" s="148" t="s">
        <v>1453</v>
      </c>
      <c r="L143" s="29"/>
      <c r="M143" s="153" t="s">
        <v>3</v>
      </c>
      <c r="N143" s="154" t="s">
        <v>44</v>
      </c>
      <c r="O143" s="49"/>
      <c r="P143" s="155">
        <f t="shared" ref="P143:P188" si="11">O143*H143</f>
        <v>0</v>
      </c>
      <c r="Q143" s="155">
        <v>0</v>
      </c>
      <c r="R143" s="155">
        <f t="shared" ref="R143:R188" si="12">Q143*H143</f>
        <v>0</v>
      </c>
      <c r="S143" s="155">
        <v>0</v>
      </c>
      <c r="T143" s="156">
        <f t="shared" ref="T143:T188" si="13">S143*H143</f>
        <v>0</v>
      </c>
      <c r="AR143" s="157" t="s">
        <v>254</v>
      </c>
      <c r="AT143" s="157" t="s">
        <v>191</v>
      </c>
      <c r="AU143" s="157" t="s">
        <v>85</v>
      </c>
      <c r="AY143" s="14" t="s">
        <v>189</v>
      </c>
      <c r="BE143" s="158">
        <f t="shared" ref="BE143:BE188" si="14">IF(N143="základní",J143,0)</f>
        <v>0</v>
      </c>
      <c r="BF143" s="158">
        <f t="shared" ref="BF143:BF188" si="15">IF(N143="snížená",J143,0)</f>
        <v>0</v>
      </c>
      <c r="BG143" s="158">
        <f t="shared" ref="BG143:BG188" si="16">IF(N143="zákl. přenesená",J143,0)</f>
        <v>0</v>
      </c>
      <c r="BH143" s="158">
        <f t="shared" ref="BH143:BH188" si="17">IF(N143="sníž. přenesená",J143,0)</f>
        <v>0</v>
      </c>
      <c r="BI143" s="158">
        <f t="shared" ref="BI143:BI188" si="18">IF(N143="nulová",J143,0)</f>
        <v>0</v>
      </c>
      <c r="BJ143" s="14" t="s">
        <v>85</v>
      </c>
      <c r="BK143" s="158">
        <f t="shared" ref="BK143:BK188" si="19">ROUND(I143*H143,2)</f>
        <v>0</v>
      </c>
      <c r="BL143" s="14" t="s">
        <v>254</v>
      </c>
      <c r="BM143" s="157" t="s">
        <v>1917</v>
      </c>
    </row>
    <row r="144" spans="2:65" s="1" customFormat="1" ht="16.5" customHeight="1">
      <c r="B144" s="145"/>
      <c r="C144" s="146" t="s">
        <v>341</v>
      </c>
      <c r="D144" s="146" t="s">
        <v>191</v>
      </c>
      <c r="E144" s="147" t="s">
        <v>1918</v>
      </c>
      <c r="F144" s="148" t="s">
        <v>1919</v>
      </c>
      <c r="G144" s="149" t="s">
        <v>258</v>
      </c>
      <c r="H144" s="150">
        <v>3</v>
      </c>
      <c r="I144" s="151"/>
      <c r="J144" s="152">
        <f t="shared" si="10"/>
        <v>0</v>
      </c>
      <c r="K144" s="148" t="s">
        <v>1453</v>
      </c>
      <c r="L144" s="29"/>
      <c r="M144" s="153" t="s">
        <v>3</v>
      </c>
      <c r="N144" s="154" t="s">
        <v>44</v>
      </c>
      <c r="O144" s="49"/>
      <c r="P144" s="155">
        <f t="shared" si="11"/>
        <v>0</v>
      </c>
      <c r="Q144" s="155">
        <v>0</v>
      </c>
      <c r="R144" s="155">
        <f t="shared" si="12"/>
        <v>0</v>
      </c>
      <c r="S144" s="155">
        <v>0</v>
      </c>
      <c r="T144" s="156">
        <f t="shared" si="13"/>
        <v>0</v>
      </c>
      <c r="AR144" s="157" t="s">
        <v>254</v>
      </c>
      <c r="AT144" s="157" t="s">
        <v>191</v>
      </c>
      <c r="AU144" s="157" t="s">
        <v>85</v>
      </c>
      <c r="AY144" s="14" t="s">
        <v>189</v>
      </c>
      <c r="BE144" s="158">
        <f t="shared" si="14"/>
        <v>0</v>
      </c>
      <c r="BF144" s="158">
        <f t="shared" si="15"/>
        <v>0</v>
      </c>
      <c r="BG144" s="158">
        <f t="shared" si="16"/>
        <v>0</v>
      </c>
      <c r="BH144" s="158">
        <f t="shared" si="17"/>
        <v>0</v>
      </c>
      <c r="BI144" s="158">
        <f t="shared" si="18"/>
        <v>0</v>
      </c>
      <c r="BJ144" s="14" t="s">
        <v>85</v>
      </c>
      <c r="BK144" s="158">
        <f t="shared" si="19"/>
        <v>0</v>
      </c>
      <c r="BL144" s="14" t="s">
        <v>254</v>
      </c>
      <c r="BM144" s="157" t="s">
        <v>1920</v>
      </c>
    </row>
    <row r="145" spans="2:65" s="1" customFormat="1" ht="16.5" customHeight="1">
      <c r="B145" s="145"/>
      <c r="C145" s="146" t="s">
        <v>345</v>
      </c>
      <c r="D145" s="146" t="s">
        <v>191</v>
      </c>
      <c r="E145" s="147" t="s">
        <v>1921</v>
      </c>
      <c r="F145" s="148" t="s">
        <v>1922</v>
      </c>
      <c r="G145" s="149" t="s">
        <v>258</v>
      </c>
      <c r="H145" s="150">
        <v>3</v>
      </c>
      <c r="I145" s="151"/>
      <c r="J145" s="152">
        <f t="shared" si="10"/>
        <v>0</v>
      </c>
      <c r="K145" s="148" t="s">
        <v>1453</v>
      </c>
      <c r="L145" s="29"/>
      <c r="M145" s="153" t="s">
        <v>3</v>
      </c>
      <c r="N145" s="154" t="s">
        <v>44</v>
      </c>
      <c r="O145" s="49"/>
      <c r="P145" s="155">
        <f t="shared" si="11"/>
        <v>0</v>
      </c>
      <c r="Q145" s="155">
        <v>0</v>
      </c>
      <c r="R145" s="155">
        <f t="shared" si="12"/>
        <v>0</v>
      </c>
      <c r="S145" s="155">
        <v>0</v>
      </c>
      <c r="T145" s="156">
        <f t="shared" si="13"/>
        <v>0</v>
      </c>
      <c r="AR145" s="157" t="s">
        <v>254</v>
      </c>
      <c r="AT145" s="157" t="s">
        <v>191</v>
      </c>
      <c r="AU145" s="157" t="s">
        <v>85</v>
      </c>
      <c r="AY145" s="14" t="s">
        <v>189</v>
      </c>
      <c r="BE145" s="158">
        <f t="shared" si="14"/>
        <v>0</v>
      </c>
      <c r="BF145" s="158">
        <f t="shared" si="15"/>
        <v>0</v>
      </c>
      <c r="BG145" s="158">
        <f t="shared" si="16"/>
        <v>0</v>
      </c>
      <c r="BH145" s="158">
        <f t="shared" si="17"/>
        <v>0</v>
      </c>
      <c r="BI145" s="158">
        <f t="shared" si="18"/>
        <v>0</v>
      </c>
      <c r="BJ145" s="14" t="s">
        <v>85</v>
      </c>
      <c r="BK145" s="158">
        <f t="shared" si="19"/>
        <v>0</v>
      </c>
      <c r="BL145" s="14" t="s">
        <v>254</v>
      </c>
      <c r="BM145" s="157" t="s">
        <v>1923</v>
      </c>
    </row>
    <row r="146" spans="2:65" s="1" customFormat="1" ht="16.5" customHeight="1">
      <c r="B146" s="145"/>
      <c r="C146" s="146" t="s">
        <v>350</v>
      </c>
      <c r="D146" s="146" t="s">
        <v>191</v>
      </c>
      <c r="E146" s="147" t="s">
        <v>1924</v>
      </c>
      <c r="F146" s="148" t="s">
        <v>1925</v>
      </c>
      <c r="G146" s="149" t="s">
        <v>681</v>
      </c>
      <c r="H146" s="150">
        <v>5</v>
      </c>
      <c r="I146" s="151"/>
      <c r="J146" s="152">
        <f t="shared" si="10"/>
        <v>0</v>
      </c>
      <c r="K146" s="148" t="s">
        <v>1453</v>
      </c>
      <c r="L146" s="29"/>
      <c r="M146" s="153" t="s">
        <v>3</v>
      </c>
      <c r="N146" s="154" t="s">
        <v>44</v>
      </c>
      <c r="O146" s="49"/>
      <c r="P146" s="155">
        <f t="shared" si="11"/>
        <v>0</v>
      </c>
      <c r="Q146" s="155">
        <v>0</v>
      </c>
      <c r="R146" s="155">
        <f t="shared" si="12"/>
        <v>0</v>
      </c>
      <c r="S146" s="155">
        <v>0</v>
      </c>
      <c r="T146" s="156">
        <f t="shared" si="13"/>
        <v>0</v>
      </c>
      <c r="AR146" s="157" t="s">
        <v>254</v>
      </c>
      <c r="AT146" s="157" t="s">
        <v>191</v>
      </c>
      <c r="AU146" s="157" t="s">
        <v>85</v>
      </c>
      <c r="AY146" s="14" t="s">
        <v>189</v>
      </c>
      <c r="BE146" s="158">
        <f t="shared" si="14"/>
        <v>0</v>
      </c>
      <c r="BF146" s="158">
        <f t="shared" si="15"/>
        <v>0</v>
      </c>
      <c r="BG146" s="158">
        <f t="shared" si="16"/>
        <v>0</v>
      </c>
      <c r="BH146" s="158">
        <f t="shared" si="17"/>
        <v>0</v>
      </c>
      <c r="BI146" s="158">
        <f t="shared" si="18"/>
        <v>0</v>
      </c>
      <c r="BJ146" s="14" t="s">
        <v>85</v>
      </c>
      <c r="BK146" s="158">
        <f t="shared" si="19"/>
        <v>0</v>
      </c>
      <c r="BL146" s="14" t="s">
        <v>254</v>
      </c>
      <c r="BM146" s="157" t="s">
        <v>1926</v>
      </c>
    </row>
    <row r="147" spans="2:65" s="1" customFormat="1" ht="16.5" customHeight="1">
      <c r="B147" s="145"/>
      <c r="C147" s="146" t="s">
        <v>354</v>
      </c>
      <c r="D147" s="146" t="s">
        <v>191</v>
      </c>
      <c r="E147" s="147" t="s">
        <v>1927</v>
      </c>
      <c r="F147" s="148" t="s">
        <v>1928</v>
      </c>
      <c r="G147" s="149" t="s">
        <v>681</v>
      </c>
      <c r="H147" s="150">
        <v>25</v>
      </c>
      <c r="I147" s="151"/>
      <c r="J147" s="152">
        <f t="shared" si="10"/>
        <v>0</v>
      </c>
      <c r="K147" s="148" t="s">
        <v>1453</v>
      </c>
      <c r="L147" s="29"/>
      <c r="M147" s="153" t="s">
        <v>3</v>
      </c>
      <c r="N147" s="154" t="s">
        <v>44</v>
      </c>
      <c r="O147" s="49"/>
      <c r="P147" s="155">
        <f t="shared" si="11"/>
        <v>0</v>
      </c>
      <c r="Q147" s="155">
        <v>0</v>
      </c>
      <c r="R147" s="155">
        <f t="shared" si="12"/>
        <v>0</v>
      </c>
      <c r="S147" s="155">
        <v>0</v>
      </c>
      <c r="T147" s="156">
        <f t="shared" si="13"/>
        <v>0</v>
      </c>
      <c r="AR147" s="157" t="s">
        <v>254</v>
      </c>
      <c r="AT147" s="157" t="s">
        <v>191</v>
      </c>
      <c r="AU147" s="157" t="s">
        <v>85</v>
      </c>
      <c r="AY147" s="14" t="s">
        <v>189</v>
      </c>
      <c r="BE147" s="158">
        <f t="shared" si="14"/>
        <v>0</v>
      </c>
      <c r="BF147" s="158">
        <f t="shared" si="15"/>
        <v>0</v>
      </c>
      <c r="BG147" s="158">
        <f t="shared" si="16"/>
        <v>0</v>
      </c>
      <c r="BH147" s="158">
        <f t="shared" si="17"/>
        <v>0</v>
      </c>
      <c r="BI147" s="158">
        <f t="shared" si="18"/>
        <v>0</v>
      </c>
      <c r="BJ147" s="14" t="s">
        <v>85</v>
      </c>
      <c r="BK147" s="158">
        <f t="shared" si="19"/>
        <v>0</v>
      </c>
      <c r="BL147" s="14" t="s">
        <v>254</v>
      </c>
      <c r="BM147" s="157" t="s">
        <v>1929</v>
      </c>
    </row>
    <row r="148" spans="2:65" s="1" customFormat="1" ht="16.5" customHeight="1">
      <c r="B148" s="145"/>
      <c r="C148" s="146" t="s">
        <v>358</v>
      </c>
      <c r="D148" s="146" t="s">
        <v>191</v>
      </c>
      <c r="E148" s="147" t="s">
        <v>1930</v>
      </c>
      <c r="F148" s="148" t="s">
        <v>1931</v>
      </c>
      <c r="G148" s="149" t="s">
        <v>681</v>
      </c>
      <c r="H148" s="150">
        <v>5</v>
      </c>
      <c r="I148" s="151"/>
      <c r="J148" s="152">
        <f t="shared" si="10"/>
        <v>0</v>
      </c>
      <c r="K148" s="148" t="s">
        <v>1453</v>
      </c>
      <c r="L148" s="29"/>
      <c r="M148" s="153" t="s">
        <v>3</v>
      </c>
      <c r="N148" s="154" t="s">
        <v>44</v>
      </c>
      <c r="O148" s="49"/>
      <c r="P148" s="155">
        <f t="shared" si="11"/>
        <v>0</v>
      </c>
      <c r="Q148" s="155">
        <v>0</v>
      </c>
      <c r="R148" s="155">
        <f t="shared" si="12"/>
        <v>0</v>
      </c>
      <c r="S148" s="155">
        <v>0</v>
      </c>
      <c r="T148" s="156">
        <f t="shared" si="13"/>
        <v>0</v>
      </c>
      <c r="AR148" s="157" t="s">
        <v>254</v>
      </c>
      <c r="AT148" s="157" t="s">
        <v>191</v>
      </c>
      <c r="AU148" s="157" t="s">
        <v>85</v>
      </c>
      <c r="AY148" s="14" t="s">
        <v>189</v>
      </c>
      <c r="BE148" s="158">
        <f t="shared" si="14"/>
        <v>0</v>
      </c>
      <c r="BF148" s="158">
        <f t="shared" si="15"/>
        <v>0</v>
      </c>
      <c r="BG148" s="158">
        <f t="shared" si="16"/>
        <v>0</v>
      </c>
      <c r="BH148" s="158">
        <f t="shared" si="17"/>
        <v>0</v>
      </c>
      <c r="BI148" s="158">
        <f t="shared" si="18"/>
        <v>0</v>
      </c>
      <c r="BJ148" s="14" t="s">
        <v>85</v>
      </c>
      <c r="BK148" s="158">
        <f t="shared" si="19"/>
        <v>0</v>
      </c>
      <c r="BL148" s="14" t="s">
        <v>254</v>
      </c>
      <c r="BM148" s="157" t="s">
        <v>1932</v>
      </c>
    </row>
    <row r="149" spans="2:65" s="1" customFormat="1" ht="16.5" customHeight="1">
      <c r="B149" s="145"/>
      <c r="C149" s="146" t="s">
        <v>362</v>
      </c>
      <c r="D149" s="146" t="s">
        <v>191</v>
      </c>
      <c r="E149" s="147" t="s">
        <v>1933</v>
      </c>
      <c r="F149" s="148" t="s">
        <v>1934</v>
      </c>
      <c r="G149" s="149" t="s">
        <v>3</v>
      </c>
      <c r="H149" s="150">
        <v>11</v>
      </c>
      <c r="I149" s="151"/>
      <c r="J149" s="152">
        <f t="shared" si="10"/>
        <v>0</v>
      </c>
      <c r="K149" s="148" t="s">
        <v>1453</v>
      </c>
      <c r="L149" s="29"/>
      <c r="M149" s="153" t="s">
        <v>3</v>
      </c>
      <c r="N149" s="154" t="s">
        <v>44</v>
      </c>
      <c r="O149" s="49"/>
      <c r="P149" s="155">
        <f t="shared" si="11"/>
        <v>0</v>
      </c>
      <c r="Q149" s="155">
        <v>0</v>
      </c>
      <c r="R149" s="155">
        <f t="shared" si="12"/>
        <v>0</v>
      </c>
      <c r="S149" s="155">
        <v>0</v>
      </c>
      <c r="T149" s="156">
        <f t="shared" si="13"/>
        <v>0</v>
      </c>
      <c r="AR149" s="157" t="s">
        <v>254</v>
      </c>
      <c r="AT149" s="157" t="s">
        <v>191</v>
      </c>
      <c r="AU149" s="157" t="s">
        <v>85</v>
      </c>
      <c r="AY149" s="14" t="s">
        <v>189</v>
      </c>
      <c r="BE149" s="158">
        <f t="shared" si="14"/>
        <v>0</v>
      </c>
      <c r="BF149" s="158">
        <f t="shared" si="15"/>
        <v>0</v>
      </c>
      <c r="BG149" s="158">
        <f t="shared" si="16"/>
        <v>0</v>
      </c>
      <c r="BH149" s="158">
        <f t="shared" si="17"/>
        <v>0</v>
      </c>
      <c r="BI149" s="158">
        <f t="shared" si="18"/>
        <v>0</v>
      </c>
      <c r="BJ149" s="14" t="s">
        <v>85</v>
      </c>
      <c r="BK149" s="158">
        <f t="shared" si="19"/>
        <v>0</v>
      </c>
      <c r="BL149" s="14" t="s">
        <v>254</v>
      </c>
      <c r="BM149" s="157" t="s">
        <v>1935</v>
      </c>
    </row>
    <row r="150" spans="2:65" s="1" customFormat="1" ht="16.5" customHeight="1">
      <c r="B150" s="145"/>
      <c r="C150" s="146" t="s">
        <v>366</v>
      </c>
      <c r="D150" s="146" t="s">
        <v>191</v>
      </c>
      <c r="E150" s="147" t="s">
        <v>1936</v>
      </c>
      <c r="F150" s="148" t="s">
        <v>1937</v>
      </c>
      <c r="G150" s="149" t="s">
        <v>258</v>
      </c>
      <c r="H150" s="150">
        <v>1</v>
      </c>
      <c r="I150" s="151"/>
      <c r="J150" s="152">
        <f t="shared" si="10"/>
        <v>0</v>
      </c>
      <c r="K150" s="148" t="s">
        <v>195</v>
      </c>
      <c r="L150" s="29"/>
      <c r="M150" s="153" t="s">
        <v>3</v>
      </c>
      <c r="N150" s="154" t="s">
        <v>44</v>
      </c>
      <c r="O150" s="49"/>
      <c r="P150" s="155">
        <f t="shared" si="11"/>
        <v>0</v>
      </c>
      <c r="Q150" s="155">
        <v>2.4499999999999999E-3</v>
      </c>
      <c r="R150" s="155">
        <f t="shared" si="12"/>
        <v>2.4499999999999999E-3</v>
      </c>
      <c r="S150" s="155">
        <v>0</v>
      </c>
      <c r="T150" s="156">
        <f t="shared" si="13"/>
        <v>0</v>
      </c>
      <c r="AR150" s="157" t="s">
        <v>254</v>
      </c>
      <c r="AT150" s="157" t="s">
        <v>191</v>
      </c>
      <c r="AU150" s="157" t="s">
        <v>85</v>
      </c>
      <c r="AY150" s="14" t="s">
        <v>189</v>
      </c>
      <c r="BE150" s="158">
        <f t="shared" si="14"/>
        <v>0</v>
      </c>
      <c r="BF150" s="158">
        <f t="shared" si="15"/>
        <v>0</v>
      </c>
      <c r="BG150" s="158">
        <f t="shared" si="16"/>
        <v>0</v>
      </c>
      <c r="BH150" s="158">
        <f t="shared" si="17"/>
        <v>0</v>
      </c>
      <c r="BI150" s="158">
        <f t="shared" si="18"/>
        <v>0</v>
      </c>
      <c r="BJ150" s="14" t="s">
        <v>85</v>
      </c>
      <c r="BK150" s="158">
        <f t="shared" si="19"/>
        <v>0</v>
      </c>
      <c r="BL150" s="14" t="s">
        <v>254</v>
      </c>
      <c r="BM150" s="157" t="s">
        <v>1938</v>
      </c>
    </row>
    <row r="151" spans="2:65" s="1" customFormat="1" ht="16.5" customHeight="1">
      <c r="B151" s="145"/>
      <c r="C151" s="146" t="s">
        <v>370</v>
      </c>
      <c r="D151" s="146" t="s">
        <v>191</v>
      </c>
      <c r="E151" s="147" t="s">
        <v>1939</v>
      </c>
      <c r="F151" s="148" t="s">
        <v>1940</v>
      </c>
      <c r="G151" s="149" t="s">
        <v>258</v>
      </c>
      <c r="H151" s="150">
        <v>2</v>
      </c>
      <c r="I151" s="151"/>
      <c r="J151" s="152">
        <f t="shared" si="10"/>
        <v>0</v>
      </c>
      <c r="K151" s="148" t="s">
        <v>195</v>
      </c>
      <c r="L151" s="29"/>
      <c r="M151" s="153" t="s">
        <v>3</v>
      </c>
      <c r="N151" s="154" t="s">
        <v>44</v>
      </c>
      <c r="O151" s="49"/>
      <c r="P151" s="155">
        <f t="shared" si="11"/>
        <v>0</v>
      </c>
      <c r="Q151" s="155">
        <v>4.5100000000000001E-3</v>
      </c>
      <c r="R151" s="155">
        <f t="shared" si="12"/>
        <v>9.0200000000000002E-3</v>
      </c>
      <c r="S151" s="155">
        <v>0</v>
      </c>
      <c r="T151" s="156">
        <f t="shared" si="13"/>
        <v>0</v>
      </c>
      <c r="AR151" s="157" t="s">
        <v>254</v>
      </c>
      <c r="AT151" s="157" t="s">
        <v>191</v>
      </c>
      <c r="AU151" s="157" t="s">
        <v>85</v>
      </c>
      <c r="AY151" s="14" t="s">
        <v>189</v>
      </c>
      <c r="BE151" s="158">
        <f t="shared" si="14"/>
        <v>0</v>
      </c>
      <c r="BF151" s="158">
        <f t="shared" si="15"/>
        <v>0</v>
      </c>
      <c r="BG151" s="158">
        <f t="shared" si="16"/>
        <v>0</v>
      </c>
      <c r="BH151" s="158">
        <f t="shared" si="17"/>
        <v>0</v>
      </c>
      <c r="BI151" s="158">
        <f t="shared" si="18"/>
        <v>0</v>
      </c>
      <c r="BJ151" s="14" t="s">
        <v>85</v>
      </c>
      <c r="BK151" s="158">
        <f t="shared" si="19"/>
        <v>0</v>
      </c>
      <c r="BL151" s="14" t="s">
        <v>254</v>
      </c>
      <c r="BM151" s="157" t="s">
        <v>1941</v>
      </c>
    </row>
    <row r="152" spans="2:65" s="1" customFormat="1" ht="16.5" customHeight="1">
      <c r="B152" s="145"/>
      <c r="C152" s="146" t="s">
        <v>374</v>
      </c>
      <c r="D152" s="146" t="s">
        <v>191</v>
      </c>
      <c r="E152" s="147" t="s">
        <v>1942</v>
      </c>
      <c r="F152" s="148" t="s">
        <v>1943</v>
      </c>
      <c r="G152" s="149" t="s">
        <v>258</v>
      </c>
      <c r="H152" s="150">
        <v>140</v>
      </c>
      <c r="I152" s="151"/>
      <c r="J152" s="152">
        <f t="shared" si="10"/>
        <v>0</v>
      </c>
      <c r="K152" s="148" t="s">
        <v>195</v>
      </c>
      <c r="L152" s="29"/>
      <c r="M152" s="153" t="s">
        <v>3</v>
      </c>
      <c r="N152" s="154" t="s">
        <v>44</v>
      </c>
      <c r="O152" s="49"/>
      <c r="P152" s="155">
        <f t="shared" si="11"/>
        <v>0</v>
      </c>
      <c r="Q152" s="155">
        <v>7.7999999999999999E-4</v>
      </c>
      <c r="R152" s="155">
        <f t="shared" si="12"/>
        <v>0.10919999999999999</v>
      </c>
      <c r="S152" s="155">
        <v>0</v>
      </c>
      <c r="T152" s="156">
        <f t="shared" si="13"/>
        <v>0</v>
      </c>
      <c r="AR152" s="157" t="s">
        <v>254</v>
      </c>
      <c r="AT152" s="157" t="s">
        <v>191</v>
      </c>
      <c r="AU152" s="157" t="s">
        <v>85</v>
      </c>
      <c r="AY152" s="14" t="s">
        <v>189</v>
      </c>
      <c r="BE152" s="158">
        <f t="shared" si="14"/>
        <v>0</v>
      </c>
      <c r="BF152" s="158">
        <f t="shared" si="15"/>
        <v>0</v>
      </c>
      <c r="BG152" s="158">
        <f t="shared" si="16"/>
        <v>0</v>
      </c>
      <c r="BH152" s="158">
        <f t="shared" si="17"/>
        <v>0</v>
      </c>
      <c r="BI152" s="158">
        <f t="shared" si="18"/>
        <v>0</v>
      </c>
      <c r="BJ152" s="14" t="s">
        <v>85</v>
      </c>
      <c r="BK152" s="158">
        <f t="shared" si="19"/>
        <v>0</v>
      </c>
      <c r="BL152" s="14" t="s">
        <v>254</v>
      </c>
      <c r="BM152" s="157" t="s">
        <v>1944</v>
      </c>
    </row>
    <row r="153" spans="2:65" s="1" customFormat="1" ht="16.5" customHeight="1">
      <c r="B153" s="145"/>
      <c r="C153" s="146" t="s">
        <v>376</v>
      </c>
      <c r="D153" s="146" t="s">
        <v>191</v>
      </c>
      <c r="E153" s="147" t="s">
        <v>1945</v>
      </c>
      <c r="F153" s="148" t="s">
        <v>1946</v>
      </c>
      <c r="G153" s="149" t="s">
        <v>258</v>
      </c>
      <c r="H153" s="150">
        <v>250</v>
      </c>
      <c r="I153" s="151"/>
      <c r="J153" s="152">
        <f t="shared" si="10"/>
        <v>0</v>
      </c>
      <c r="K153" s="148" t="s">
        <v>195</v>
      </c>
      <c r="L153" s="29"/>
      <c r="M153" s="153" t="s">
        <v>3</v>
      </c>
      <c r="N153" s="154" t="s">
        <v>44</v>
      </c>
      <c r="O153" s="49"/>
      <c r="P153" s="155">
        <f t="shared" si="11"/>
        <v>0</v>
      </c>
      <c r="Q153" s="155">
        <v>9.6000000000000002E-4</v>
      </c>
      <c r="R153" s="155">
        <f t="shared" si="12"/>
        <v>0.24000000000000002</v>
      </c>
      <c r="S153" s="155">
        <v>0</v>
      </c>
      <c r="T153" s="156">
        <f t="shared" si="13"/>
        <v>0</v>
      </c>
      <c r="AR153" s="157" t="s">
        <v>254</v>
      </c>
      <c r="AT153" s="157" t="s">
        <v>191</v>
      </c>
      <c r="AU153" s="157" t="s">
        <v>85</v>
      </c>
      <c r="AY153" s="14" t="s">
        <v>189</v>
      </c>
      <c r="BE153" s="158">
        <f t="shared" si="14"/>
        <v>0</v>
      </c>
      <c r="BF153" s="158">
        <f t="shared" si="15"/>
        <v>0</v>
      </c>
      <c r="BG153" s="158">
        <f t="shared" si="16"/>
        <v>0</v>
      </c>
      <c r="BH153" s="158">
        <f t="shared" si="17"/>
        <v>0</v>
      </c>
      <c r="BI153" s="158">
        <f t="shared" si="18"/>
        <v>0</v>
      </c>
      <c r="BJ153" s="14" t="s">
        <v>85</v>
      </c>
      <c r="BK153" s="158">
        <f t="shared" si="19"/>
        <v>0</v>
      </c>
      <c r="BL153" s="14" t="s">
        <v>254</v>
      </c>
      <c r="BM153" s="157" t="s">
        <v>1947</v>
      </c>
    </row>
    <row r="154" spans="2:65" s="1" customFormat="1" ht="16.5" customHeight="1">
      <c r="B154" s="145"/>
      <c r="C154" s="146" t="s">
        <v>380</v>
      </c>
      <c r="D154" s="146" t="s">
        <v>191</v>
      </c>
      <c r="E154" s="147" t="s">
        <v>1948</v>
      </c>
      <c r="F154" s="148" t="s">
        <v>1949</v>
      </c>
      <c r="G154" s="149" t="s">
        <v>258</v>
      </c>
      <c r="H154" s="150">
        <v>45</v>
      </c>
      <c r="I154" s="151"/>
      <c r="J154" s="152">
        <f t="shared" si="10"/>
        <v>0</v>
      </c>
      <c r="K154" s="148" t="s">
        <v>195</v>
      </c>
      <c r="L154" s="29"/>
      <c r="M154" s="153" t="s">
        <v>3</v>
      </c>
      <c r="N154" s="154" t="s">
        <v>44</v>
      </c>
      <c r="O154" s="49"/>
      <c r="P154" s="155">
        <f t="shared" si="11"/>
        <v>0</v>
      </c>
      <c r="Q154" s="155">
        <v>1.25E-3</v>
      </c>
      <c r="R154" s="155">
        <f t="shared" si="12"/>
        <v>5.6250000000000001E-2</v>
      </c>
      <c r="S154" s="155">
        <v>0</v>
      </c>
      <c r="T154" s="156">
        <f t="shared" si="13"/>
        <v>0</v>
      </c>
      <c r="AR154" s="157" t="s">
        <v>254</v>
      </c>
      <c r="AT154" s="157" t="s">
        <v>191</v>
      </c>
      <c r="AU154" s="157" t="s">
        <v>85</v>
      </c>
      <c r="AY154" s="14" t="s">
        <v>189</v>
      </c>
      <c r="BE154" s="158">
        <f t="shared" si="14"/>
        <v>0</v>
      </c>
      <c r="BF154" s="158">
        <f t="shared" si="15"/>
        <v>0</v>
      </c>
      <c r="BG154" s="158">
        <f t="shared" si="16"/>
        <v>0</v>
      </c>
      <c r="BH154" s="158">
        <f t="shared" si="17"/>
        <v>0</v>
      </c>
      <c r="BI154" s="158">
        <f t="shared" si="18"/>
        <v>0</v>
      </c>
      <c r="BJ154" s="14" t="s">
        <v>85</v>
      </c>
      <c r="BK154" s="158">
        <f t="shared" si="19"/>
        <v>0</v>
      </c>
      <c r="BL154" s="14" t="s">
        <v>254</v>
      </c>
      <c r="BM154" s="157" t="s">
        <v>1950</v>
      </c>
    </row>
    <row r="155" spans="2:65" s="1" customFormat="1" ht="16.5" customHeight="1">
      <c r="B155" s="145"/>
      <c r="C155" s="146" t="s">
        <v>384</v>
      </c>
      <c r="D155" s="146" t="s">
        <v>191</v>
      </c>
      <c r="E155" s="147" t="s">
        <v>1951</v>
      </c>
      <c r="F155" s="148" t="s">
        <v>1952</v>
      </c>
      <c r="G155" s="149" t="s">
        <v>258</v>
      </c>
      <c r="H155" s="150">
        <v>30</v>
      </c>
      <c r="I155" s="151"/>
      <c r="J155" s="152">
        <f t="shared" si="10"/>
        <v>0</v>
      </c>
      <c r="K155" s="148" t="s">
        <v>195</v>
      </c>
      <c r="L155" s="29"/>
      <c r="M155" s="153" t="s">
        <v>3</v>
      </c>
      <c r="N155" s="154" t="s">
        <v>44</v>
      </c>
      <c r="O155" s="49"/>
      <c r="P155" s="155">
        <f t="shared" si="11"/>
        <v>0</v>
      </c>
      <c r="Q155" s="155">
        <v>2.5600000000000002E-3</v>
      </c>
      <c r="R155" s="155">
        <f t="shared" si="12"/>
        <v>7.6800000000000007E-2</v>
      </c>
      <c r="S155" s="155">
        <v>0</v>
      </c>
      <c r="T155" s="156">
        <f t="shared" si="13"/>
        <v>0</v>
      </c>
      <c r="AR155" s="157" t="s">
        <v>254</v>
      </c>
      <c r="AT155" s="157" t="s">
        <v>191</v>
      </c>
      <c r="AU155" s="157" t="s">
        <v>85</v>
      </c>
      <c r="AY155" s="14" t="s">
        <v>189</v>
      </c>
      <c r="BE155" s="158">
        <f t="shared" si="14"/>
        <v>0</v>
      </c>
      <c r="BF155" s="158">
        <f t="shared" si="15"/>
        <v>0</v>
      </c>
      <c r="BG155" s="158">
        <f t="shared" si="16"/>
        <v>0</v>
      </c>
      <c r="BH155" s="158">
        <f t="shared" si="17"/>
        <v>0</v>
      </c>
      <c r="BI155" s="158">
        <f t="shared" si="18"/>
        <v>0</v>
      </c>
      <c r="BJ155" s="14" t="s">
        <v>85</v>
      </c>
      <c r="BK155" s="158">
        <f t="shared" si="19"/>
        <v>0</v>
      </c>
      <c r="BL155" s="14" t="s">
        <v>254</v>
      </c>
      <c r="BM155" s="157" t="s">
        <v>1953</v>
      </c>
    </row>
    <row r="156" spans="2:65" s="1" customFormat="1" ht="24" customHeight="1">
      <c r="B156" s="145"/>
      <c r="C156" s="146" t="s">
        <v>388</v>
      </c>
      <c r="D156" s="146" t="s">
        <v>191</v>
      </c>
      <c r="E156" s="147" t="s">
        <v>1954</v>
      </c>
      <c r="F156" s="148" t="s">
        <v>1955</v>
      </c>
      <c r="G156" s="149" t="s">
        <v>258</v>
      </c>
      <c r="H156" s="150">
        <v>205</v>
      </c>
      <c r="I156" s="151"/>
      <c r="J156" s="152">
        <f t="shared" si="10"/>
        <v>0</v>
      </c>
      <c r="K156" s="148" t="s">
        <v>195</v>
      </c>
      <c r="L156" s="29"/>
      <c r="M156" s="153" t="s">
        <v>3</v>
      </c>
      <c r="N156" s="154" t="s">
        <v>44</v>
      </c>
      <c r="O156" s="49"/>
      <c r="P156" s="155">
        <f t="shared" si="11"/>
        <v>0</v>
      </c>
      <c r="Q156" s="155">
        <v>6.9999999999999994E-5</v>
      </c>
      <c r="R156" s="155">
        <f t="shared" si="12"/>
        <v>1.4349999999999998E-2</v>
      </c>
      <c r="S156" s="155">
        <v>0</v>
      </c>
      <c r="T156" s="156">
        <f t="shared" si="13"/>
        <v>0</v>
      </c>
      <c r="AR156" s="157" t="s">
        <v>254</v>
      </c>
      <c r="AT156" s="157" t="s">
        <v>191</v>
      </c>
      <c r="AU156" s="157" t="s">
        <v>85</v>
      </c>
      <c r="AY156" s="14" t="s">
        <v>189</v>
      </c>
      <c r="BE156" s="158">
        <f t="shared" si="14"/>
        <v>0</v>
      </c>
      <c r="BF156" s="158">
        <f t="shared" si="15"/>
        <v>0</v>
      </c>
      <c r="BG156" s="158">
        <f t="shared" si="16"/>
        <v>0</v>
      </c>
      <c r="BH156" s="158">
        <f t="shared" si="17"/>
        <v>0</v>
      </c>
      <c r="BI156" s="158">
        <f t="shared" si="18"/>
        <v>0</v>
      </c>
      <c r="BJ156" s="14" t="s">
        <v>85</v>
      </c>
      <c r="BK156" s="158">
        <f t="shared" si="19"/>
        <v>0</v>
      </c>
      <c r="BL156" s="14" t="s">
        <v>254</v>
      </c>
      <c r="BM156" s="157" t="s">
        <v>1956</v>
      </c>
    </row>
    <row r="157" spans="2:65" s="1" customFormat="1" ht="24" customHeight="1">
      <c r="B157" s="145"/>
      <c r="C157" s="146" t="s">
        <v>392</v>
      </c>
      <c r="D157" s="146" t="s">
        <v>191</v>
      </c>
      <c r="E157" s="147" t="s">
        <v>1957</v>
      </c>
      <c r="F157" s="148" t="s">
        <v>1958</v>
      </c>
      <c r="G157" s="149" t="s">
        <v>258</v>
      </c>
      <c r="H157" s="150">
        <v>72</v>
      </c>
      <c r="I157" s="151"/>
      <c r="J157" s="152">
        <f t="shared" si="10"/>
        <v>0</v>
      </c>
      <c r="K157" s="148" t="s">
        <v>195</v>
      </c>
      <c r="L157" s="29"/>
      <c r="M157" s="153" t="s">
        <v>3</v>
      </c>
      <c r="N157" s="154" t="s">
        <v>44</v>
      </c>
      <c r="O157" s="49"/>
      <c r="P157" s="155">
        <f t="shared" si="11"/>
        <v>0</v>
      </c>
      <c r="Q157" s="155">
        <v>9.0000000000000006E-5</v>
      </c>
      <c r="R157" s="155">
        <f t="shared" si="12"/>
        <v>6.4800000000000005E-3</v>
      </c>
      <c r="S157" s="155">
        <v>0</v>
      </c>
      <c r="T157" s="156">
        <f t="shared" si="13"/>
        <v>0</v>
      </c>
      <c r="AR157" s="157" t="s">
        <v>254</v>
      </c>
      <c r="AT157" s="157" t="s">
        <v>191</v>
      </c>
      <c r="AU157" s="157" t="s">
        <v>85</v>
      </c>
      <c r="AY157" s="14" t="s">
        <v>189</v>
      </c>
      <c r="BE157" s="158">
        <f t="shared" si="14"/>
        <v>0</v>
      </c>
      <c r="BF157" s="158">
        <f t="shared" si="15"/>
        <v>0</v>
      </c>
      <c r="BG157" s="158">
        <f t="shared" si="16"/>
        <v>0</v>
      </c>
      <c r="BH157" s="158">
        <f t="shared" si="17"/>
        <v>0</v>
      </c>
      <c r="BI157" s="158">
        <f t="shared" si="18"/>
        <v>0</v>
      </c>
      <c r="BJ157" s="14" t="s">
        <v>85</v>
      </c>
      <c r="BK157" s="158">
        <f t="shared" si="19"/>
        <v>0</v>
      </c>
      <c r="BL157" s="14" t="s">
        <v>254</v>
      </c>
      <c r="BM157" s="157" t="s">
        <v>1959</v>
      </c>
    </row>
    <row r="158" spans="2:65" s="1" customFormat="1" ht="24" customHeight="1">
      <c r="B158" s="145"/>
      <c r="C158" s="146" t="s">
        <v>1434</v>
      </c>
      <c r="D158" s="146" t="s">
        <v>191</v>
      </c>
      <c r="E158" s="147" t="s">
        <v>1960</v>
      </c>
      <c r="F158" s="148" t="s">
        <v>1961</v>
      </c>
      <c r="G158" s="149" t="s">
        <v>258</v>
      </c>
      <c r="H158" s="150">
        <v>782</v>
      </c>
      <c r="I158" s="151"/>
      <c r="J158" s="152">
        <f t="shared" si="10"/>
        <v>0</v>
      </c>
      <c r="K158" s="148" t="s">
        <v>195</v>
      </c>
      <c r="L158" s="29"/>
      <c r="M158" s="153" t="s">
        <v>3</v>
      </c>
      <c r="N158" s="154" t="s">
        <v>44</v>
      </c>
      <c r="O158" s="49"/>
      <c r="P158" s="155">
        <f t="shared" si="11"/>
        <v>0</v>
      </c>
      <c r="Q158" s="155">
        <v>2.0000000000000001E-4</v>
      </c>
      <c r="R158" s="155">
        <f t="shared" si="12"/>
        <v>0.15640000000000001</v>
      </c>
      <c r="S158" s="155">
        <v>0</v>
      </c>
      <c r="T158" s="156">
        <f t="shared" si="13"/>
        <v>0</v>
      </c>
      <c r="AR158" s="157" t="s">
        <v>254</v>
      </c>
      <c r="AT158" s="157" t="s">
        <v>191</v>
      </c>
      <c r="AU158" s="157" t="s">
        <v>85</v>
      </c>
      <c r="AY158" s="14" t="s">
        <v>189</v>
      </c>
      <c r="BE158" s="158">
        <f t="shared" si="14"/>
        <v>0</v>
      </c>
      <c r="BF158" s="158">
        <f t="shared" si="15"/>
        <v>0</v>
      </c>
      <c r="BG158" s="158">
        <f t="shared" si="16"/>
        <v>0</v>
      </c>
      <c r="BH158" s="158">
        <f t="shared" si="17"/>
        <v>0</v>
      </c>
      <c r="BI158" s="158">
        <f t="shared" si="18"/>
        <v>0</v>
      </c>
      <c r="BJ158" s="14" t="s">
        <v>85</v>
      </c>
      <c r="BK158" s="158">
        <f t="shared" si="19"/>
        <v>0</v>
      </c>
      <c r="BL158" s="14" t="s">
        <v>254</v>
      </c>
      <c r="BM158" s="157" t="s">
        <v>1962</v>
      </c>
    </row>
    <row r="159" spans="2:65" s="1" customFormat="1" ht="24" customHeight="1">
      <c r="B159" s="145"/>
      <c r="C159" s="146" t="s">
        <v>400</v>
      </c>
      <c r="D159" s="146" t="s">
        <v>191</v>
      </c>
      <c r="E159" s="147" t="s">
        <v>1963</v>
      </c>
      <c r="F159" s="148" t="s">
        <v>1964</v>
      </c>
      <c r="G159" s="149" t="s">
        <v>258</v>
      </c>
      <c r="H159" s="150">
        <v>72</v>
      </c>
      <c r="I159" s="151"/>
      <c r="J159" s="152">
        <f t="shared" si="10"/>
        <v>0</v>
      </c>
      <c r="K159" s="148" t="s">
        <v>195</v>
      </c>
      <c r="L159" s="29"/>
      <c r="M159" s="153" t="s">
        <v>3</v>
      </c>
      <c r="N159" s="154" t="s">
        <v>44</v>
      </c>
      <c r="O159" s="49"/>
      <c r="P159" s="155">
        <f t="shared" si="11"/>
        <v>0</v>
      </c>
      <c r="Q159" s="155">
        <v>2.4000000000000001E-4</v>
      </c>
      <c r="R159" s="155">
        <f t="shared" si="12"/>
        <v>1.728E-2</v>
      </c>
      <c r="S159" s="155">
        <v>0</v>
      </c>
      <c r="T159" s="156">
        <f t="shared" si="13"/>
        <v>0</v>
      </c>
      <c r="AR159" s="157" t="s">
        <v>254</v>
      </c>
      <c r="AT159" s="157" t="s">
        <v>191</v>
      </c>
      <c r="AU159" s="157" t="s">
        <v>85</v>
      </c>
      <c r="AY159" s="14" t="s">
        <v>189</v>
      </c>
      <c r="BE159" s="158">
        <f t="shared" si="14"/>
        <v>0</v>
      </c>
      <c r="BF159" s="158">
        <f t="shared" si="15"/>
        <v>0</v>
      </c>
      <c r="BG159" s="158">
        <f t="shared" si="16"/>
        <v>0</v>
      </c>
      <c r="BH159" s="158">
        <f t="shared" si="17"/>
        <v>0</v>
      </c>
      <c r="BI159" s="158">
        <f t="shared" si="18"/>
        <v>0</v>
      </c>
      <c r="BJ159" s="14" t="s">
        <v>85</v>
      </c>
      <c r="BK159" s="158">
        <f t="shared" si="19"/>
        <v>0</v>
      </c>
      <c r="BL159" s="14" t="s">
        <v>254</v>
      </c>
      <c r="BM159" s="157" t="s">
        <v>1965</v>
      </c>
    </row>
    <row r="160" spans="2:65" s="1" customFormat="1" ht="16.5" customHeight="1">
      <c r="B160" s="145"/>
      <c r="C160" s="146" t="s">
        <v>404</v>
      </c>
      <c r="D160" s="146" t="s">
        <v>191</v>
      </c>
      <c r="E160" s="147" t="s">
        <v>1966</v>
      </c>
      <c r="F160" s="148" t="s">
        <v>1967</v>
      </c>
      <c r="G160" s="149" t="s">
        <v>258</v>
      </c>
      <c r="H160" s="150">
        <v>30</v>
      </c>
      <c r="I160" s="151"/>
      <c r="J160" s="152">
        <f t="shared" si="10"/>
        <v>0</v>
      </c>
      <c r="K160" s="148" t="s">
        <v>195</v>
      </c>
      <c r="L160" s="29"/>
      <c r="M160" s="153" t="s">
        <v>3</v>
      </c>
      <c r="N160" s="154" t="s">
        <v>44</v>
      </c>
      <c r="O160" s="49"/>
      <c r="P160" s="155">
        <f t="shared" si="11"/>
        <v>0</v>
      </c>
      <c r="Q160" s="155">
        <v>1.8000000000000001E-4</v>
      </c>
      <c r="R160" s="155">
        <f t="shared" si="12"/>
        <v>5.4000000000000003E-3</v>
      </c>
      <c r="S160" s="155">
        <v>0</v>
      </c>
      <c r="T160" s="156">
        <f t="shared" si="13"/>
        <v>0</v>
      </c>
      <c r="AR160" s="157" t="s">
        <v>254</v>
      </c>
      <c r="AT160" s="157" t="s">
        <v>191</v>
      </c>
      <c r="AU160" s="157" t="s">
        <v>85</v>
      </c>
      <c r="AY160" s="14" t="s">
        <v>189</v>
      </c>
      <c r="BE160" s="158">
        <f t="shared" si="14"/>
        <v>0</v>
      </c>
      <c r="BF160" s="158">
        <f t="shared" si="15"/>
        <v>0</v>
      </c>
      <c r="BG160" s="158">
        <f t="shared" si="16"/>
        <v>0</v>
      </c>
      <c r="BH160" s="158">
        <f t="shared" si="17"/>
        <v>0</v>
      </c>
      <c r="BI160" s="158">
        <f t="shared" si="18"/>
        <v>0</v>
      </c>
      <c r="BJ160" s="14" t="s">
        <v>85</v>
      </c>
      <c r="BK160" s="158">
        <f t="shared" si="19"/>
        <v>0</v>
      </c>
      <c r="BL160" s="14" t="s">
        <v>254</v>
      </c>
      <c r="BM160" s="157" t="s">
        <v>1968</v>
      </c>
    </row>
    <row r="161" spans="2:65" s="1" customFormat="1" ht="16.5" customHeight="1">
      <c r="B161" s="145"/>
      <c r="C161" s="146" t="s">
        <v>408</v>
      </c>
      <c r="D161" s="146" t="s">
        <v>191</v>
      </c>
      <c r="E161" s="147" t="s">
        <v>1969</v>
      </c>
      <c r="F161" s="148" t="s">
        <v>1970</v>
      </c>
      <c r="G161" s="149" t="s">
        <v>258</v>
      </c>
      <c r="H161" s="150">
        <v>10</v>
      </c>
      <c r="I161" s="151"/>
      <c r="J161" s="152">
        <f t="shared" si="10"/>
        <v>0</v>
      </c>
      <c r="K161" s="148" t="s">
        <v>195</v>
      </c>
      <c r="L161" s="29"/>
      <c r="M161" s="153" t="s">
        <v>3</v>
      </c>
      <c r="N161" s="154" t="s">
        <v>44</v>
      </c>
      <c r="O161" s="49"/>
      <c r="P161" s="155">
        <f t="shared" si="11"/>
        <v>0</v>
      </c>
      <c r="Q161" s="155">
        <v>2.1000000000000001E-4</v>
      </c>
      <c r="R161" s="155">
        <f t="shared" si="12"/>
        <v>2.1000000000000003E-3</v>
      </c>
      <c r="S161" s="155">
        <v>0</v>
      </c>
      <c r="T161" s="156">
        <f t="shared" si="13"/>
        <v>0</v>
      </c>
      <c r="AR161" s="157" t="s">
        <v>254</v>
      </c>
      <c r="AT161" s="157" t="s">
        <v>191</v>
      </c>
      <c r="AU161" s="157" t="s">
        <v>85</v>
      </c>
      <c r="AY161" s="14" t="s">
        <v>189</v>
      </c>
      <c r="BE161" s="158">
        <f t="shared" si="14"/>
        <v>0</v>
      </c>
      <c r="BF161" s="158">
        <f t="shared" si="15"/>
        <v>0</v>
      </c>
      <c r="BG161" s="158">
        <f t="shared" si="16"/>
        <v>0</v>
      </c>
      <c r="BH161" s="158">
        <f t="shared" si="17"/>
        <v>0</v>
      </c>
      <c r="BI161" s="158">
        <f t="shared" si="18"/>
        <v>0</v>
      </c>
      <c r="BJ161" s="14" t="s">
        <v>85</v>
      </c>
      <c r="BK161" s="158">
        <f t="shared" si="19"/>
        <v>0</v>
      </c>
      <c r="BL161" s="14" t="s">
        <v>254</v>
      </c>
      <c r="BM161" s="157" t="s">
        <v>1971</v>
      </c>
    </row>
    <row r="162" spans="2:65" s="1" customFormat="1" ht="16.5" customHeight="1">
      <c r="B162" s="145"/>
      <c r="C162" s="146" t="s">
        <v>1447</v>
      </c>
      <c r="D162" s="146" t="s">
        <v>191</v>
      </c>
      <c r="E162" s="147" t="s">
        <v>1972</v>
      </c>
      <c r="F162" s="148" t="s">
        <v>1973</v>
      </c>
      <c r="G162" s="149" t="s">
        <v>258</v>
      </c>
      <c r="H162" s="150">
        <v>30</v>
      </c>
      <c r="I162" s="151"/>
      <c r="J162" s="152">
        <f t="shared" si="10"/>
        <v>0</v>
      </c>
      <c r="K162" s="148" t="s">
        <v>195</v>
      </c>
      <c r="L162" s="29"/>
      <c r="M162" s="153" t="s">
        <v>3</v>
      </c>
      <c r="N162" s="154" t="s">
        <v>44</v>
      </c>
      <c r="O162" s="49"/>
      <c r="P162" s="155">
        <f t="shared" si="11"/>
        <v>0</v>
      </c>
      <c r="Q162" s="155">
        <v>2.5999999999999998E-4</v>
      </c>
      <c r="R162" s="155">
        <f t="shared" si="12"/>
        <v>7.7999999999999996E-3</v>
      </c>
      <c r="S162" s="155">
        <v>0</v>
      </c>
      <c r="T162" s="156">
        <f t="shared" si="13"/>
        <v>0</v>
      </c>
      <c r="AR162" s="157" t="s">
        <v>254</v>
      </c>
      <c r="AT162" s="157" t="s">
        <v>191</v>
      </c>
      <c r="AU162" s="157" t="s">
        <v>85</v>
      </c>
      <c r="AY162" s="14" t="s">
        <v>189</v>
      </c>
      <c r="BE162" s="158">
        <f t="shared" si="14"/>
        <v>0</v>
      </c>
      <c r="BF162" s="158">
        <f t="shared" si="15"/>
        <v>0</v>
      </c>
      <c r="BG162" s="158">
        <f t="shared" si="16"/>
        <v>0</v>
      </c>
      <c r="BH162" s="158">
        <f t="shared" si="17"/>
        <v>0</v>
      </c>
      <c r="BI162" s="158">
        <f t="shared" si="18"/>
        <v>0</v>
      </c>
      <c r="BJ162" s="14" t="s">
        <v>85</v>
      </c>
      <c r="BK162" s="158">
        <f t="shared" si="19"/>
        <v>0</v>
      </c>
      <c r="BL162" s="14" t="s">
        <v>254</v>
      </c>
      <c r="BM162" s="157" t="s">
        <v>1974</v>
      </c>
    </row>
    <row r="163" spans="2:65" s="1" customFormat="1" ht="16.5" customHeight="1">
      <c r="B163" s="145"/>
      <c r="C163" s="146" t="s">
        <v>416</v>
      </c>
      <c r="D163" s="146" t="s">
        <v>191</v>
      </c>
      <c r="E163" s="147" t="s">
        <v>1975</v>
      </c>
      <c r="F163" s="148" t="s">
        <v>1976</v>
      </c>
      <c r="G163" s="149" t="s">
        <v>258</v>
      </c>
      <c r="H163" s="150">
        <v>20</v>
      </c>
      <c r="I163" s="151"/>
      <c r="J163" s="152">
        <f t="shared" si="10"/>
        <v>0</v>
      </c>
      <c r="K163" s="148" t="s">
        <v>195</v>
      </c>
      <c r="L163" s="29"/>
      <c r="M163" s="153" t="s">
        <v>3</v>
      </c>
      <c r="N163" s="154" t="s">
        <v>44</v>
      </c>
      <c r="O163" s="49"/>
      <c r="P163" s="155">
        <f t="shared" si="11"/>
        <v>0</v>
      </c>
      <c r="Q163" s="155">
        <v>2.9E-4</v>
      </c>
      <c r="R163" s="155">
        <f t="shared" si="12"/>
        <v>5.7999999999999996E-3</v>
      </c>
      <c r="S163" s="155">
        <v>0</v>
      </c>
      <c r="T163" s="156">
        <f t="shared" si="13"/>
        <v>0</v>
      </c>
      <c r="AR163" s="157" t="s">
        <v>254</v>
      </c>
      <c r="AT163" s="157" t="s">
        <v>191</v>
      </c>
      <c r="AU163" s="157" t="s">
        <v>85</v>
      </c>
      <c r="AY163" s="14" t="s">
        <v>189</v>
      </c>
      <c r="BE163" s="158">
        <f t="shared" si="14"/>
        <v>0</v>
      </c>
      <c r="BF163" s="158">
        <f t="shared" si="15"/>
        <v>0</v>
      </c>
      <c r="BG163" s="158">
        <f t="shared" si="16"/>
        <v>0</v>
      </c>
      <c r="BH163" s="158">
        <f t="shared" si="17"/>
        <v>0</v>
      </c>
      <c r="BI163" s="158">
        <f t="shared" si="18"/>
        <v>0</v>
      </c>
      <c r="BJ163" s="14" t="s">
        <v>85</v>
      </c>
      <c r="BK163" s="158">
        <f t="shared" si="19"/>
        <v>0</v>
      </c>
      <c r="BL163" s="14" t="s">
        <v>254</v>
      </c>
      <c r="BM163" s="157" t="s">
        <v>1977</v>
      </c>
    </row>
    <row r="164" spans="2:65" s="1" customFormat="1" ht="16.5" customHeight="1">
      <c r="B164" s="145"/>
      <c r="C164" s="146" t="s">
        <v>420</v>
      </c>
      <c r="D164" s="146" t="s">
        <v>191</v>
      </c>
      <c r="E164" s="147" t="s">
        <v>1978</v>
      </c>
      <c r="F164" s="148" t="s">
        <v>1979</v>
      </c>
      <c r="G164" s="149" t="s">
        <v>307</v>
      </c>
      <c r="H164" s="150">
        <v>93</v>
      </c>
      <c r="I164" s="151"/>
      <c r="J164" s="152">
        <f t="shared" si="10"/>
        <v>0</v>
      </c>
      <c r="K164" s="148" t="s">
        <v>195</v>
      </c>
      <c r="L164" s="29"/>
      <c r="M164" s="153" t="s">
        <v>3</v>
      </c>
      <c r="N164" s="154" t="s">
        <v>44</v>
      </c>
      <c r="O164" s="49"/>
      <c r="P164" s="155">
        <f t="shared" si="11"/>
        <v>0</v>
      </c>
      <c r="Q164" s="155">
        <v>0</v>
      </c>
      <c r="R164" s="155">
        <f t="shared" si="12"/>
        <v>0</v>
      </c>
      <c r="S164" s="155">
        <v>0</v>
      </c>
      <c r="T164" s="156">
        <f t="shared" si="13"/>
        <v>0</v>
      </c>
      <c r="AR164" s="157" t="s">
        <v>254</v>
      </c>
      <c r="AT164" s="157" t="s">
        <v>191</v>
      </c>
      <c r="AU164" s="157" t="s">
        <v>85</v>
      </c>
      <c r="AY164" s="14" t="s">
        <v>189</v>
      </c>
      <c r="BE164" s="158">
        <f t="shared" si="14"/>
        <v>0</v>
      </c>
      <c r="BF164" s="158">
        <f t="shared" si="15"/>
        <v>0</v>
      </c>
      <c r="BG164" s="158">
        <f t="shared" si="16"/>
        <v>0</v>
      </c>
      <c r="BH164" s="158">
        <f t="shared" si="17"/>
        <v>0</v>
      </c>
      <c r="BI164" s="158">
        <f t="shared" si="18"/>
        <v>0</v>
      </c>
      <c r="BJ164" s="14" t="s">
        <v>85</v>
      </c>
      <c r="BK164" s="158">
        <f t="shared" si="19"/>
        <v>0</v>
      </c>
      <c r="BL164" s="14" t="s">
        <v>254</v>
      </c>
      <c r="BM164" s="157" t="s">
        <v>1980</v>
      </c>
    </row>
    <row r="165" spans="2:65" s="1" customFormat="1" ht="16.5" customHeight="1">
      <c r="B165" s="145"/>
      <c r="C165" s="146" t="s">
        <v>424</v>
      </c>
      <c r="D165" s="146" t="s">
        <v>191</v>
      </c>
      <c r="E165" s="147" t="s">
        <v>1981</v>
      </c>
      <c r="F165" s="148" t="s">
        <v>1982</v>
      </c>
      <c r="G165" s="149" t="s">
        <v>307</v>
      </c>
      <c r="H165" s="150">
        <v>50</v>
      </c>
      <c r="I165" s="151"/>
      <c r="J165" s="152">
        <f t="shared" si="10"/>
        <v>0</v>
      </c>
      <c r="K165" s="148" t="s">
        <v>195</v>
      </c>
      <c r="L165" s="29"/>
      <c r="M165" s="153" t="s">
        <v>3</v>
      </c>
      <c r="N165" s="154" t="s">
        <v>44</v>
      </c>
      <c r="O165" s="49"/>
      <c r="P165" s="155">
        <f t="shared" si="11"/>
        <v>0</v>
      </c>
      <c r="Q165" s="155">
        <v>1.2999999999999999E-4</v>
      </c>
      <c r="R165" s="155">
        <f t="shared" si="12"/>
        <v>6.4999999999999997E-3</v>
      </c>
      <c r="S165" s="155">
        <v>0</v>
      </c>
      <c r="T165" s="156">
        <f t="shared" si="13"/>
        <v>0</v>
      </c>
      <c r="AR165" s="157" t="s">
        <v>254</v>
      </c>
      <c r="AT165" s="157" t="s">
        <v>191</v>
      </c>
      <c r="AU165" s="157" t="s">
        <v>85</v>
      </c>
      <c r="AY165" s="14" t="s">
        <v>189</v>
      </c>
      <c r="BE165" s="158">
        <f t="shared" si="14"/>
        <v>0</v>
      </c>
      <c r="BF165" s="158">
        <f t="shared" si="15"/>
        <v>0</v>
      </c>
      <c r="BG165" s="158">
        <f t="shared" si="16"/>
        <v>0</v>
      </c>
      <c r="BH165" s="158">
        <f t="shared" si="17"/>
        <v>0</v>
      </c>
      <c r="BI165" s="158">
        <f t="shared" si="18"/>
        <v>0</v>
      </c>
      <c r="BJ165" s="14" t="s">
        <v>85</v>
      </c>
      <c r="BK165" s="158">
        <f t="shared" si="19"/>
        <v>0</v>
      </c>
      <c r="BL165" s="14" t="s">
        <v>254</v>
      </c>
      <c r="BM165" s="157" t="s">
        <v>1983</v>
      </c>
    </row>
    <row r="166" spans="2:65" s="1" customFormat="1" ht="16.5" customHeight="1">
      <c r="B166" s="145"/>
      <c r="C166" s="146" t="s">
        <v>429</v>
      </c>
      <c r="D166" s="146" t="s">
        <v>191</v>
      </c>
      <c r="E166" s="147" t="s">
        <v>1984</v>
      </c>
      <c r="F166" s="148" t="s">
        <v>1985</v>
      </c>
      <c r="G166" s="149" t="s">
        <v>1986</v>
      </c>
      <c r="H166" s="150">
        <v>11</v>
      </c>
      <c r="I166" s="151"/>
      <c r="J166" s="152">
        <f t="shared" si="10"/>
        <v>0</v>
      </c>
      <c r="K166" s="148" t="s">
        <v>195</v>
      </c>
      <c r="L166" s="29"/>
      <c r="M166" s="153" t="s">
        <v>3</v>
      </c>
      <c r="N166" s="154" t="s">
        <v>44</v>
      </c>
      <c r="O166" s="49"/>
      <c r="P166" s="155">
        <f t="shared" si="11"/>
        <v>0</v>
      </c>
      <c r="Q166" s="155">
        <v>2.5000000000000001E-4</v>
      </c>
      <c r="R166" s="155">
        <f t="shared" si="12"/>
        <v>2.7499999999999998E-3</v>
      </c>
      <c r="S166" s="155">
        <v>0</v>
      </c>
      <c r="T166" s="156">
        <f t="shared" si="13"/>
        <v>0</v>
      </c>
      <c r="AR166" s="157" t="s">
        <v>254</v>
      </c>
      <c r="AT166" s="157" t="s">
        <v>191</v>
      </c>
      <c r="AU166" s="157" t="s">
        <v>85</v>
      </c>
      <c r="AY166" s="14" t="s">
        <v>189</v>
      </c>
      <c r="BE166" s="158">
        <f t="shared" si="14"/>
        <v>0</v>
      </c>
      <c r="BF166" s="158">
        <f t="shared" si="15"/>
        <v>0</v>
      </c>
      <c r="BG166" s="158">
        <f t="shared" si="16"/>
        <v>0</v>
      </c>
      <c r="BH166" s="158">
        <f t="shared" si="17"/>
        <v>0</v>
      </c>
      <c r="BI166" s="158">
        <f t="shared" si="18"/>
        <v>0</v>
      </c>
      <c r="BJ166" s="14" t="s">
        <v>85</v>
      </c>
      <c r="BK166" s="158">
        <f t="shared" si="19"/>
        <v>0</v>
      </c>
      <c r="BL166" s="14" t="s">
        <v>254</v>
      </c>
      <c r="BM166" s="157" t="s">
        <v>1987</v>
      </c>
    </row>
    <row r="167" spans="2:65" s="1" customFormat="1" ht="24" customHeight="1">
      <c r="B167" s="145"/>
      <c r="C167" s="146" t="s">
        <v>433</v>
      </c>
      <c r="D167" s="146" t="s">
        <v>191</v>
      </c>
      <c r="E167" s="147" t="s">
        <v>1988</v>
      </c>
      <c r="F167" s="148" t="s">
        <v>1989</v>
      </c>
      <c r="G167" s="149" t="s">
        <v>307</v>
      </c>
      <c r="H167" s="150">
        <v>11</v>
      </c>
      <c r="I167" s="151"/>
      <c r="J167" s="152">
        <f t="shared" si="10"/>
        <v>0</v>
      </c>
      <c r="K167" s="148" t="s">
        <v>195</v>
      </c>
      <c r="L167" s="29"/>
      <c r="M167" s="153" t="s">
        <v>3</v>
      </c>
      <c r="N167" s="154" t="s">
        <v>44</v>
      </c>
      <c r="O167" s="49"/>
      <c r="P167" s="155">
        <f t="shared" si="11"/>
        <v>0</v>
      </c>
      <c r="Q167" s="155">
        <v>6.0000000000000002E-5</v>
      </c>
      <c r="R167" s="155">
        <f t="shared" si="12"/>
        <v>6.6E-4</v>
      </c>
      <c r="S167" s="155">
        <v>0</v>
      </c>
      <c r="T167" s="156">
        <f t="shared" si="13"/>
        <v>0</v>
      </c>
      <c r="AR167" s="157" t="s">
        <v>254</v>
      </c>
      <c r="AT167" s="157" t="s">
        <v>191</v>
      </c>
      <c r="AU167" s="157" t="s">
        <v>85</v>
      </c>
      <c r="AY167" s="14" t="s">
        <v>189</v>
      </c>
      <c r="BE167" s="158">
        <f t="shared" si="14"/>
        <v>0</v>
      </c>
      <c r="BF167" s="158">
        <f t="shared" si="15"/>
        <v>0</v>
      </c>
      <c r="BG167" s="158">
        <f t="shared" si="16"/>
        <v>0</v>
      </c>
      <c r="BH167" s="158">
        <f t="shared" si="17"/>
        <v>0</v>
      </c>
      <c r="BI167" s="158">
        <f t="shared" si="18"/>
        <v>0</v>
      </c>
      <c r="BJ167" s="14" t="s">
        <v>85</v>
      </c>
      <c r="BK167" s="158">
        <f t="shared" si="19"/>
        <v>0</v>
      </c>
      <c r="BL167" s="14" t="s">
        <v>254</v>
      </c>
      <c r="BM167" s="157" t="s">
        <v>1990</v>
      </c>
    </row>
    <row r="168" spans="2:65" s="1" customFormat="1" ht="24" customHeight="1">
      <c r="B168" s="145"/>
      <c r="C168" s="146" t="s">
        <v>437</v>
      </c>
      <c r="D168" s="146" t="s">
        <v>191</v>
      </c>
      <c r="E168" s="147" t="s">
        <v>1991</v>
      </c>
      <c r="F168" s="148" t="s">
        <v>1992</v>
      </c>
      <c r="G168" s="149" t="s">
        <v>307</v>
      </c>
      <c r="H168" s="150">
        <v>21</v>
      </c>
      <c r="I168" s="151"/>
      <c r="J168" s="152">
        <f t="shared" si="10"/>
        <v>0</v>
      </c>
      <c r="K168" s="148" t="s">
        <v>195</v>
      </c>
      <c r="L168" s="29"/>
      <c r="M168" s="153" t="s">
        <v>3</v>
      </c>
      <c r="N168" s="154" t="s">
        <v>44</v>
      </c>
      <c r="O168" s="49"/>
      <c r="P168" s="155">
        <f t="shared" si="11"/>
        <v>0</v>
      </c>
      <c r="Q168" s="155">
        <v>1E-4</v>
      </c>
      <c r="R168" s="155">
        <f t="shared" si="12"/>
        <v>2.1000000000000003E-3</v>
      </c>
      <c r="S168" s="155">
        <v>0</v>
      </c>
      <c r="T168" s="156">
        <f t="shared" si="13"/>
        <v>0</v>
      </c>
      <c r="AR168" s="157" t="s">
        <v>254</v>
      </c>
      <c r="AT168" s="157" t="s">
        <v>191</v>
      </c>
      <c r="AU168" s="157" t="s">
        <v>85</v>
      </c>
      <c r="AY168" s="14" t="s">
        <v>189</v>
      </c>
      <c r="BE168" s="158">
        <f t="shared" si="14"/>
        <v>0</v>
      </c>
      <c r="BF168" s="158">
        <f t="shared" si="15"/>
        <v>0</v>
      </c>
      <c r="BG168" s="158">
        <f t="shared" si="16"/>
        <v>0</v>
      </c>
      <c r="BH168" s="158">
        <f t="shared" si="17"/>
        <v>0</v>
      </c>
      <c r="BI168" s="158">
        <f t="shared" si="18"/>
        <v>0</v>
      </c>
      <c r="BJ168" s="14" t="s">
        <v>85</v>
      </c>
      <c r="BK168" s="158">
        <f t="shared" si="19"/>
        <v>0</v>
      </c>
      <c r="BL168" s="14" t="s">
        <v>254</v>
      </c>
      <c r="BM168" s="157" t="s">
        <v>1993</v>
      </c>
    </row>
    <row r="169" spans="2:65" s="1" customFormat="1" ht="24" customHeight="1">
      <c r="B169" s="145"/>
      <c r="C169" s="146" t="s">
        <v>441</v>
      </c>
      <c r="D169" s="146" t="s">
        <v>191</v>
      </c>
      <c r="E169" s="147" t="s">
        <v>1994</v>
      </c>
      <c r="F169" s="148" t="s">
        <v>1995</v>
      </c>
      <c r="G169" s="149" t="s">
        <v>307</v>
      </c>
      <c r="H169" s="150">
        <v>2</v>
      </c>
      <c r="I169" s="151"/>
      <c r="J169" s="152">
        <f t="shared" si="10"/>
        <v>0</v>
      </c>
      <c r="K169" s="148" t="s">
        <v>195</v>
      </c>
      <c r="L169" s="29"/>
      <c r="M169" s="153" t="s">
        <v>3</v>
      </c>
      <c r="N169" s="154" t="s">
        <v>44</v>
      </c>
      <c r="O169" s="49"/>
      <c r="P169" s="155">
        <f t="shared" si="11"/>
        <v>0</v>
      </c>
      <c r="Q169" s="155">
        <v>2.9999999999999997E-4</v>
      </c>
      <c r="R169" s="155">
        <f t="shared" si="12"/>
        <v>5.9999999999999995E-4</v>
      </c>
      <c r="S169" s="155">
        <v>0</v>
      </c>
      <c r="T169" s="156">
        <f t="shared" si="13"/>
        <v>0</v>
      </c>
      <c r="AR169" s="157" t="s">
        <v>254</v>
      </c>
      <c r="AT169" s="157" t="s">
        <v>191</v>
      </c>
      <c r="AU169" s="157" t="s">
        <v>85</v>
      </c>
      <c r="AY169" s="14" t="s">
        <v>189</v>
      </c>
      <c r="BE169" s="158">
        <f t="shared" si="14"/>
        <v>0</v>
      </c>
      <c r="BF169" s="158">
        <f t="shared" si="15"/>
        <v>0</v>
      </c>
      <c r="BG169" s="158">
        <f t="shared" si="16"/>
        <v>0</v>
      </c>
      <c r="BH169" s="158">
        <f t="shared" si="17"/>
        <v>0</v>
      </c>
      <c r="BI169" s="158">
        <f t="shared" si="18"/>
        <v>0</v>
      </c>
      <c r="BJ169" s="14" t="s">
        <v>85</v>
      </c>
      <c r="BK169" s="158">
        <f t="shared" si="19"/>
        <v>0</v>
      </c>
      <c r="BL169" s="14" t="s">
        <v>254</v>
      </c>
      <c r="BM169" s="157" t="s">
        <v>1996</v>
      </c>
    </row>
    <row r="170" spans="2:65" s="1" customFormat="1" ht="16.5" customHeight="1">
      <c r="B170" s="145"/>
      <c r="C170" s="146" t="s">
        <v>445</v>
      </c>
      <c r="D170" s="146" t="s">
        <v>191</v>
      </c>
      <c r="E170" s="147" t="s">
        <v>1997</v>
      </c>
      <c r="F170" s="148" t="s">
        <v>1998</v>
      </c>
      <c r="G170" s="149" t="s">
        <v>307</v>
      </c>
      <c r="H170" s="150">
        <v>3</v>
      </c>
      <c r="I170" s="151"/>
      <c r="J170" s="152">
        <f t="shared" si="10"/>
        <v>0</v>
      </c>
      <c r="K170" s="148" t="s">
        <v>195</v>
      </c>
      <c r="L170" s="29"/>
      <c r="M170" s="153" t="s">
        <v>3</v>
      </c>
      <c r="N170" s="154" t="s">
        <v>44</v>
      </c>
      <c r="O170" s="49"/>
      <c r="P170" s="155">
        <f t="shared" si="11"/>
        <v>0</v>
      </c>
      <c r="Q170" s="155">
        <v>2.2000000000000001E-4</v>
      </c>
      <c r="R170" s="155">
        <f t="shared" si="12"/>
        <v>6.6E-4</v>
      </c>
      <c r="S170" s="155">
        <v>0</v>
      </c>
      <c r="T170" s="156">
        <f t="shared" si="13"/>
        <v>0</v>
      </c>
      <c r="AR170" s="157" t="s">
        <v>254</v>
      </c>
      <c r="AT170" s="157" t="s">
        <v>191</v>
      </c>
      <c r="AU170" s="157" t="s">
        <v>85</v>
      </c>
      <c r="AY170" s="14" t="s">
        <v>189</v>
      </c>
      <c r="BE170" s="158">
        <f t="shared" si="14"/>
        <v>0</v>
      </c>
      <c r="BF170" s="158">
        <f t="shared" si="15"/>
        <v>0</v>
      </c>
      <c r="BG170" s="158">
        <f t="shared" si="16"/>
        <v>0</v>
      </c>
      <c r="BH170" s="158">
        <f t="shared" si="17"/>
        <v>0</v>
      </c>
      <c r="BI170" s="158">
        <f t="shared" si="18"/>
        <v>0</v>
      </c>
      <c r="BJ170" s="14" t="s">
        <v>85</v>
      </c>
      <c r="BK170" s="158">
        <f t="shared" si="19"/>
        <v>0</v>
      </c>
      <c r="BL170" s="14" t="s">
        <v>254</v>
      </c>
      <c r="BM170" s="157" t="s">
        <v>1999</v>
      </c>
    </row>
    <row r="171" spans="2:65" s="1" customFormat="1" ht="16.5" customHeight="1">
      <c r="B171" s="145"/>
      <c r="C171" s="146" t="s">
        <v>449</v>
      </c>
      <c r="D171" s="146" t="s">
        <v>191</v>
      </c>
      <c r="E171" s="147" t="s">
        <v>2000</v>
      </c>
      <c r="F171" s="148" t="s">
        <v>2001</v>
      </c>
      <c r="G171" s="149" t="s">
        <v>307</v>
      </c>
      <c r="H171" s="150">
        <v>1</v>
      </c>
      <c r="I171" s="151"/>
      <c r="J171" s="152">
        <f t="shared" si="10"/>
        <v>0</v>
      </c>
      <c r="K171" s="148" t="s">
        <v>195</v>
      </c>
      <c r="L171" s="29"/>
      <c r="M171" s="153" t="s">
        <v>3</v>
      </c>
      <c r="N171" s="154" t="s">
        <v>44</v>
      </c>
      <c r="O171" s="49"/>
      <c r="P171" s="155">
        <f t="shared" si="11"/>
        <v>0</v>
      </c>
      <c r="Q171" s="155">
        <v>2.2000000000000001E-4</v>
      </c>
      <c r="R171" s="155">
        <f t="shared" si="12"/>
        <v>2.2000000000000001E-4</v>
      </c>
      <c r="S171" s="155">
        <v>0</v>
      </c>
      <c r="T171" s="156">
        <f t="shared" si="13"/>
        <v>0</v>
      </c>
      <c r="AR171" s="157" t="s">
        <v>254</v>
      </c>
      <c r="AT171" s="157" t="s">
        <v>191</v>
      </c>
      <c r="AU171" s="157" t="s">
        <v>85</v>
      </c>
      <c r="AY171" s="14" t="s">
        <v>189</v>
      </c>
      <c r="BE171" s="158">
        <f t="shared" si="14"/>
        <v>0</v>
      </c>
      <c r="BF171" s="158">
        <f t="shared" si="15"/>
        <v>0</v>
      </c>
      <c r="BG171" s="158">
        <f t="shared" si="16"/>
        <v>0</v>
      </c>
      <c r="BH171" s="158">
        <f t="shared" si="17"/>
        <v>0</v>
      </c>
      <c r="BI171" s="158">
        <f t="shared" si="18"/>
        <v>0</v>
      </c>
      <c r="BJ171" s="14" t="s">
        <v>85</v>
      </c>
      <c r="BK171" s="158">
        <f t="shared" si="19"/>
        <v>0</v>
      </c>
      <c r="BL171" s="14" t="s">
        <v>254</v>
      </c>
      <c r="BM171" s="157" t="s">
        <v>2002</v>
      </c>
    </row>
    <row r="172" spans="2:65" s="1" customFormat="1" ht="16.5" customHeight="1">
      <c r="B172" s="145"/>
      <c r="C172" s="146" t="s">
        <v>453</v>
      </c>
      <c r="D172" s="146" t="s">
        <v>191</v>
      </c>
      <c r="E172" s="147" t="s">
        <v>2003</v>
      </c>
      <c r="F172" s="148" t="s">
        <v>2004</v>
      </c>
      <c r="G172" s="149" t="s">
        <v>307</v>
      </c>
      <c r="H172" s="150">
        <v>1</v>
      </c>
      <c r="I172" s="151"/>
      <c r="J172" s="152">
        <f t="shared" si="10"/>
        <v>0</v>
      </c>
      <c r="K172" s="148" t="s">
        <v>195</v>
      </c>
      <c r="L172" s="29"/>
      <c r="M172" s="153" t="s">
        <v>3</v>
      </c>
      <c r="N172" s="154" t="s">
        <v>44</v>
      </c>
      <c r="O172" s="49"/>
      <c r="P172" s="155">
        <f t="shared" si="11"/>
        <v>0</v>
      </c>
      <c r="Q172" s="155">
        <v>1.2E-4</v>
      </c>
      <c r="R172" s="155">
        <f t="shared" si="12"/>
        <v>1.2E-4</v>
      </c>
      <c r="S172" s="155">
        <v>0</v>
      </c>
      <c r="T172" s="156">
        <f t="shared" si="13"/>
        <v>0</v>
      </c>
      <c r="AR172" s="157" t="s">
        <v>254</v>
      </c>
      <c r="AT172" s="157" t="s">
        <v>191</v>
      </c>
      <c r="AU172" s="157" t="s">
        <v>85</v>
      </c>
      <c r="AY172" s="14" t="s">
        <v>189</v>
      </c>
      <c r="BE172" s="158">
        <f t="shared" si="14"/>
        <v>0</v>
      </c>
      <c r="BF172" s="158">
        <f t="shared" si="15"/>
        <v>0</v>
      </c>
      <c r="BG172" s="158">
        <f t="shared" si="16"/>
        <v>0</v>
      </c>
      <c r="BH172" s="158">
        <f t="shared" si="17"/>
        <v>0</v>
      </c>
      <c r="BI172" s="158">
        <f t="shared" si="18"/>
        <v>0</v>
      </c>
      <c r="BJ172" s="14" t="s">
        <v>85</v>
      </c>
      <c r="BK172" s="158">
        <f t="shared" si="19"/>
        <v>0</v>
      </c>
      <c r="BL172" s="14" t="s">
        <v>254</v>
      </c>
      <c r="BM172" s="157" t="s">
        <v>2005</v>
      </c>
    </row>
    <row r="173" spans="2:65" s="1" customFormat="1" ht="16.5" customHeight="1">
      <c r="B173" s="145"/>
      <c r="C173" s="146" t="s">
        <v>458</v>
      </c>
      <c r="D173" s="146" t="s">
        <v>191</v>
      </c>
      <c r="E173" s="147" t="s">
        <v>2006</v>
      </c>
      <c r="F173" s="148" t="s">
        <v>2007</v>
      </c>
      <c r="G173" s="149" t="s">
        <v>307</v>
      </c>
      <c r="H173" s="150">
        <v>1</v>
      </c>
      <c r="I173" s="151"/>
      <c r="J173" s="152">
        <f t="shared" si="10"/>
        <v>0</v>
      </c>
      <c r="K173" s="148" t="s">
        <v>195</v>
      </c>
      <c r="L173" s="29"/>
      <c r="M173" s="153" t="s">
        <v>3</v>
      </c>
      <c r="N173" s="154" t="s">
        <v>44</v>
      </c>
      <c r="O173" s="49"/>
      <c r="P173" s="155">
        <f t="shared" si="11"/>
        <v>0</v>
      </c>
      <c r="Q173" s="155">
        <v>1.7000000000000001E-4</v>
      </c>
      <c r="R173" s="155">
        <f t="shared" si="12"/>
        <v>1.7000000000000001E-4</v>
      </c>
      <c r="S173" s="155">
        <v>0</v>
      </c>
      <c r="T173" s="156">
        <f t="shared" si="13"/>
        <v>0</v>
      </c>
      <c r="AR173" s="157" t="s">
        <v>254</v>
      </c>
      <c r="AT173" s="157" t="s">
        <v>191</v>
      </c>
      <c r="AU173" s="157" t="s">
        <v>85</v>
      </c>
      <c r="AY173" s="14" t="s">
        <v>189</v>
      </c>
      <c r="BE173" s="158">
        <f t="shared" si="14"/>
        <v>0</v>
      </c>
      <c r="BF173" s="158">
        <f t="shared" si="15"/>
        <v>0</v>
      </c>
      <c r="BG173" s="158">
        <f t="shared" si="16"/>
        <v>0</v>
      </c>
      <c r="BH173" s="158">
        <f t="shared" si="17"/>
        <v>0</v>
      </c>
      <c r="BI173" s="158">
        <f t="shared" si="18"/>
        <v>0</v>
      </c>
      <c r="BJ173" s="14" t="s">
        <v>85</v>
      </c>
      <c r="BK173" s="158">
        <f t="shared" si="19"/>
        <v>0</v>
      </c>
      <c r="BL173" s="14" t="s">
        <v>254</v>
      </c>
      <c r="BM173" s="157" t="s">
        <v>2008</v>
      </c>
    </row>
    <row r="174" spans="2:65" s="1" customFormat="1" ht="16.5" customHeight="1">
      <c r="B174" s="145"/>
      <c r="C174" s="146" t="s">
        <v>462</v>
      </c>
      <c r="D174" s="146" t="s">
        <v>191</v>
      </c>
      <c r="E174" s="147" t="s">
        <v>2009</v>
      </c>
      <c r="F174" s="148" t="s">
        <v>2010</v>
      </c>
      <c r="G174" s="149" t="s">
        <v>307</v>
      </c>
      <c r="H174" s="150">
        <v>2</v>
      </c>
      <c r="I174" s="151"/>
      <c r="J174" s="152">
        <f t="shared" si="10"/>
        <v>0</v>
      </c>
      <c r="K174" s="148" t="s">
        <v>195</v>
      </c>
      <c r="L174" s="29"/>
      <c r="M174" s="153" t="s">
        <v>3</v>
      </c>
      <c r="N174" s="154" t="s">
        <v>44</v>
      </c>
      <c r="O174" s="49"/>
      <c r="P174" s="155">
        <f t="shared" si="11"/>
        <v>0</v>
      </c>
      <c r="Q174" s="155">
        <v>3.6000000000000002E-4</v>
      </c>
      <c r="R174" s="155">
        <f t="shared" si="12"/>
        <v>7.2000000000000005E-4</v>
      </c>
      <c r="S174" s="155">
        <v>0</v>
      </c>
      <c r="T174" s="156">
        <f t="shared" si="13"/>
        <v>0</v>
      </c>
      <c r="AR174" s="157" t="s">
        <v>254</v>
      </c>
      <c r="AT174" s="157" t="s">
        <v>191</v>
      </c>
      <c r="AU174" s="157" t="s">
        <v>85</v>
      </c>
      <c r="AY174" s="14" t="s">
        <v>189</v>
      </c>
      <c r="BE174" s="158">
        <f t="shared" si="14"/>
        <v>0</v>
      </c>
      <c r="BF174" s="158">
        <f t="shared" si="15"/>
        <v>0</v>
      </c>
      <c r="BG174" s="158">
        <f t="shared" si="16"/>
        <v>0</v>
      </c>
      <c r="BH174" s="158">
        <f t="shared" si="17"/>
        <v>0</v>
      </c>
      <c r="BI174" s="158">
        <f t="shared" si="18"/>
        <v>0</v>
      </c>
      <c r="BJ174" s="14" t="s">
        <v>85</v>
      </c>
      <c r="BK174" s="158">
        <f t="shared" si="19"/>
        <v>0</v>
      </c>
      <c r="BL174" s="14" t="s">
        <v>254</v>
      </c>
      <c r="BM174" s="157" t="s">
        <v>2011</v>
      </c>
    </row>
    <row r="175" spans="2:65" s="1" customFormat="1" ht="16.5" customHeight="1">
      <c r="B175" s="145"/>
      <c r="C175" s="146" t="s">
        <v>466</v>
      </c>
      <c r="D175" s="146" t="s">
        <v>191</v>
      </c>
      <c r="E175" s="147" t="s">
        <v>2012</v>
      </c>
      <c r="F175" s="148" t="s">
        <v>2013</v>
      </c>
      <c r="G175" s="149" t="s">
        <v>307</v>
      </c>
      <c r="H175" s="150">
        <v>1</v>
      </c>
      <c r="I175" s="151"/>
      <c r="J175" s="152">
        <f t="shared" si="10"/>
        <v>0</v>
      </c>
      <c r="K175" s="148" t="s">
        <v>195</v>
      </c>
      <c r="L175" s="29"/>
      <c r="M175" s="153" t="s">
        <v>3</v>
      </c>
      <c r="N175" s="154" t="s">
        <v>44</v>
      </c>
      <c r="O175" s="49"/>
      <c r="P175" s="155">
        <f t="shared" si="11"/>
        <v>0</v>
      </c>
      <c r="Q175" s="155">
        <v>3.0000000000000001E-5</v>
      </c>
      <c r="R175" s="155">
        <f t="shared" si="12"/>
        <v>3.0000000000000001E-5</v>
      </c>
      <c r="S175" s="155">
        <v>0</v>
      </c>
      <c r="T175" s="156">
        <f t="shared" si="13"/>
        <v>0</v>
      </c>
      <c r="AR175" s="157" t="s">
        <v>254</v>
      </c>
      <c r="AT175" s="157" t="s">
        <v>191</v>
      </c>
      <c r="AU175" s="157" t="s">
        <v>85</v>
      </c>
      <c r="AY175" s="14" t="s">
        <v>189</v>
      </c>
      <c r="BE175" s="158">
        <f t="shared" si="14"/>
        <v>0</v>
      </c>
      <c r="BF175" s="158">
        <f t="shared" si="15"/>
        <v>0</v>
      </c>
      <c r="BG175" s="158">
        <f t="shared" si="16"/>
        <v>0</v>
      </c>
      <c r="BH175" s="158">
        <f t="shared" si="17"/>
        <v>0</v>
      </c>
      <c r="BI175" s="158">
        <f t="shared" si="18"/>
        <v>0</v>
      </c>
      <c r="BJ175" s="14" t="s">
        <v>85</v>
      </c>
      <c r="BK175" s="158">
        <f t="shared" si="19"/>
        <v>0</v>
      </c>
      <c r="BL175" s="14" t="s">
        <v>254</v>
      </c>
      <c r="BM175" s="157" t="s">
        <v>2014</v>
      </c>
    </row>
    <row r="176" spans="2:65" s="1" customFormat="1" ht="16.5" customHeight="1">
      <c r="B176" s="145"/>
      <c r="C176" s="146" t="s">
        <v>470</v>
      </c>
      <c r="D176" s="146" t="s">
        <v>191</v>
      </c>
      <c r="E176" s="147" t="s">
        <v>2015</v>
      </c>
      <c r="F176" s="148" t="s">
        <v>2016</v>
      </c>
      <c r="G176" s="149" t="s">
        <v>307</v>
      </c>
      <c r="H176" s="150">
        <v>3</v>
      </c>
      <c r="I176" s="151"/>
      <c r="J176" s="152">
        <f t="shared" si="10"/>
        <v>0</v>
      </c>
      <c r="K176" s="148" t="s">
        <v>195</v>
      </c>
      <c r="L176" s="29"/>
      <c r="M176" s="153" t="s">
        <v>3</v>
      </c>
      <c r="N176" s="154" t="s">
        <v>44</v>
      </c>
      <c r="O176" s="49"/>
      <c r="P176" s="155">
        <f t="shared" si="11"/>
        <v>0</v>
      </c>
      <c r="Q176" s="155">
        <v>2.1000000000000001E-4</v>
      </c>
      <c r="R176" s="155">
        <f t="shared" si="12"/>
        <v>6.3000000000000003E-4</v>
      </c>
      <c r="S176" s="155">
        <v>0</v>
      </c>
      <c r="T176" s="156">
        <f t="shared" si="13"/>
        <v>0</v>
      </c>
      <c r="AR176" s="157" t="s">
        <v>254</v>
      </c>
      <c r="AT176" s="157" t="s">
        <v>191</v>
      </c>
      <c r="AU176" s="157" t="s">
        <v>85</v>
      </c>
      <c r="AY176" s="14" t="s">
        <v>189</v>
      </c>
      <c r="BE176" s="158">
        <f t="shared" si="14"/>
        <v>0</v>
      </c>
      <c r="BF176" s="158">
        <f t="shared" si="15"/>
        <v>0</v>
      </c>
      <c r="BG176" s="158">
        <f t="shared" si="16"/>
        <v>0</v>
      </c>
      <c r="BH176" s="158">
        <f t="shared" si="17"/>
        <v>0</v>
      </c>
      <c r="BI176" s="158">
        <f t="shared" si="18"/>
        <v>0</v>
      </c>
      <c r="BJ176" s="14" t="s">
        <v>85</v>
      </c>
      <c r="BK176" s="158">
        <f t="shared" si="19"/>
        <v>0</v>
      </c>
      <c r="BL176" s="14" t="s">
        <v>254</v>
      </c>
      <c r="BM176" s="157" t="s">
        <v>2017</v>
      </c>
    </row>
    <row r="177" spans="2:65" s="1" customFormat="1" ht="16.5" customHeight="1">
      <c r="B177" s="145"/>
      <c r="C177" s="146" t="s">
        <v>474</v>
      </c>
      <c r="D177" s="146" t="s">
        <v>191</v>
      </c>
      <c r="E177" s="147" t="s">
        <v>2018</v>
      </c>
      <c r="F177" s="148" t="s">
        <v>2019</v>
      </c>
      <c r="G177" s="149" t="s">
        <v>307</v>
      </c>
      <c r="H177" s="150">
        <v>2</v>
      </c>
      <c r="I177" s="151"/>
      <c r="J177" s="152">
        <f t="shared" si="10"/>
        <v>0</v>
      </c>
      <c r="K177" s="148" t="s">
        <v>195</v>
      </c>
      <c r="L177" s="29"/>
      <c r="M177" s="153" t="s">
        <v>3</v>
      </c>
      <c r="N177" s="154" t="s">
        <v>44</v>
      </c>
      <c r="O177" s="49"/>
      <c r="P177" s="155">
        <f t="shared" si="11"/>
        <v>0</v>
      </c>
      <c r="Q177" s="155">
        <v>6.9999999999999999E-4</v>
      </c>
      <c r="R177" s="155">
        <f t="shared" si="12"/>
        <v>1.4E-3</v>
      </c>
      <c r="S177" s="155">
        <v>0</v>
      </c>
      <c r="T177" s="156">
        <f t="shared" si="13"/>
        <v>0</v>
      </c>
      <c r="AR177" s="157" t="s">
        <v>254</v>
      </c>
      <c r="AT177" s="157" t="s">
        <v>191</v>
      </c>
      <c r="AU177" s="157" t="s">
        <v>85</v>
      </c>
      <c r="AY177" s="14" t="s">
        <v>189</v>
      </c>
      <c r="BE177" s="158">
        <f t="shared" si="14"/>
        <v>0</v>
      </c>
      <c r="BF177" s="158">
        <f t="shared" si="15"/>
        <v>0</v>
      </c>
      <c r="BG177" s="158">
        <f t="shared" si="16"/>
        <v>0</v>
      </c>
      <c r="BH177" s="158">
        <f t="shared" si="17"/>
        <v>0</v>
      </c>
      <c r="BI177" s="158">
        <f t="shared" si="18"/>
        <v>0</v>
      </c>
      <c r="BJ177" s="14" t="s">
        <v>85</v>
      </c>
      <c r="BK177" s="158">
        <f t="shared" si="19"/>
        <v>0</v>
      </c>
      <c r="BL177" s="14" t="s">
        <v>254</v>
      </c>
      <c r="BM177" s="157" t="s">
        <v>2020</v>
      </c>
    </row>
    <row r="178" spans="2:65" s="1" customFormat="1" ht="16.5" customHeight="1">
      <c r="B178" s="145"/>
      <c r="C178" s="146" t="s">
        <v>478</v>
      </c>
      <c r="D178" s="146" t="s">
        <v>191</v>
      </c>
      <c r="E178" s="147" t="s">
        <v>2021</v>
      </c>
      <c r="F178" s="148" t="s">
        <v>2022</v>
      </c>
      <c r="G178" s="149" t="s">
        <v>307</v>
      </c>
      <c r="H178" s="150">
        <v>2</v>
      </c>
      <c r="I178" s="151"/>
      <c r="J178" s="152">
        <f t="shared" si="10"/>
        <v>0</v>
      </c>
      <c r="K178" s="148" t="s">
        <v>195</v>
      </c>
      <c r="L178" s="29"/>
      <c r="M178" s="153" t="s">
        <v>3</v>
      </c>
      <c r="N178" s="154" t="s">
        <v>44</v>
      </c>
      <c r="O178" s="49"/>
      <c r="P178" s="155">
        <f t="shared" si="11"/>
        <v>0</v>
      </c>
      <c r="Q178" s="155">
        <v>2.7E-4</v>
      </c>
      <c r="R178" s="155">
        <f t="shared" si="12"/>
        <v>5.4000000000000001E-4</v>
      </c>
      <c r="S178" s="155">
        <v>0</v>
      </c>
      <c r="T178" s="156">
        <f t="shared" si="13"/>
        <v>0</v>
      </c>
      <c r="AR178" s="157" t="s">
        <v>254</v>
      </c>
      <c r="AT178" s="157" t="s">
        <v>191</v>
      </c>
      <c r="AU178" s="157" t="s">
        <v>85</v>
      </c>
      <c r="AY178" s="14" t="s">
        <v>189</v>
      </c>
      <c r="BE178" s="158">
        <f t="shared" si="14"/>
        <v>0</v>
      </c>
      <c r="BF178" s="158">
        <f t="shared" si="15"/>
        <v>0</v>
      </c>
      <c r="BG178" s="158">
        <f t="shared" si="16"/>
        <v>0</v>
      </c>
      <c r="BH178" s="158">
        <f t="shared" si="17"/>
        <v>0</v>
      </c>
      <c r="BI178" s="158">
        <f t="shared" si="18"/>
        <v>0</v>
      </c>
      <c r="BJ178" s="14" t="s">
        <v>85</v>
      </c>
      <c r="BK178" s="158">
        <f t="shared" si="19"/>
        <v>0</v>
      </c>
      <c r="BL178" s="14" t="s">
        <v>254</v>
      </c>
      <c r="BM178" s="157" t="s">
        <v>2023</v>
      </c>
    </row>
    <row r="179" spans="2:65" s="1" customFormat="1" ht="16.5" customHeight="1">
      <c r="B179" s="145"/>
      <c r="C179" s="146" t="s">
        <v>482</v>
      </c>
      <c r="D179" s="146" t="s">
        <v>191</v>
      </c>
      <c r="E179" s="147" t="s">
        <v>2024</v>
      </c>
      <c r="F179" s="148" t="s">
        <v>2025</v>
      </c>
      <c r="G179" s="149" t="s">
        <v>307</v>
      </c>
      <c r="H179" s="150">
        <v>21</v>
      </c>
      <c r="I179" s="151"/>
      <c r="J179" s="152">
        <f t="shared" si="10"/>
        <v>0</v>
      </c>
      <c r="K179" s="148" t="s">
        <v>195</v>
      </c>
      <c r="L179" s="29"/>
      <c r="M179" s="153" t="s">
        <v>3</v>
      </c>
      <c r="N179" s="154" t="s">
        <v>44</v>
      </c>
      <c r="O179" s="49"/>
      <c r="P179" s="155">
        <f t="shared" si="11"/>
        <v>0</v>
      </c>
      <c r="Q179" s="155">
        <v>4.0000000000000002E-4</v>
      </c>
      <c r="R179" s="155">
        <f t="shared" si="12"/>
        <v>8.4000000000000012E-3</v>
      </c>
      <c r="S179" s="155">
        <v>0</v>
      </c>
      <c r="T179" s="156">
        <f t="shared" si="13"/>
        <v>0</v>
      </c>
      <c r="AR179" s="157" t="s">
        <v>254</v>
      </c>
      <c r="AT179" s="157" t="s">
        <v>191</v>
      </c>
      <c r="AU179" s="157" t="s">
        <v>85</v>
      </c>
      <c r="AY179" s="14" t="s">
        <v>189</v>
      </c>
      <c r="BE179" s="158">
        <f t="shared" si="14"/>
        <v>0</v>
      </c>
      <c r="BF179" s="158">
        <f t="shared" si="15"/>
        <v>0</v>
      </c>
      <c r="BG179" s="158">
        <f t="shared" si="16"/>
        <v>0</v>
      </c>
      <c r="BH179" s="158">
        <f t="shared" si="17"/>
        <v>0</v>
      </c>
      <c r="BI179" s="158">
        <f t="shared" si="18"/>
        <v>0</v>
      </c>
      <c r="BJ179" s="14" t="s">
        <v>85</v>
      </c>
      <c r="BK179" s="158">
        <f t="shared" si="19"/>
        <v>0</v>
      </c>
      <c r="BL179" s="14" t="s">
        <v>254</v>
      </c>
      <c r="BM179" s="157" t="s">
        <v>2026</v>
      </c>
    </row>
    <row r="180" spans="2:65" s="1" customFormat="1" ht="16.5" customHeight="1">
      <c r="B180" s="145"/>
      <c r="C180" s="146" t="s">
        <v>486</v>
      </c>
      <c r="D180" s="146" t="s">
        <v>191</v>
      </c>
      <c r="E180" s="147" t="s">
        <v>2027</v>
      </c>
      <c r="F180" s="148" t="s">
        <v>2028</v>
      </c>
      <c r="G180" s="149" t="s">
        <v>307</v>
      </c>
      <c r="H180" s="150">
        <v>1</v>
      </c>
      <c r="I180" s="151"/>
      <c r="J180" s="152">
        <f t="shared" si="10"/>
        <v>0</v>
      </c>
      <c r="K180" s="148" t="s">
        <v>195</v>
      </c>
      <c r="L180" s="29"/>
      <c r="M180" s="153" t="s">
        <v>3</v>
      </c>
      <c r="N180" s="154" t="s">
        <v>44</v>
      </c>
      <c r="O180" s="49"/>
      <c r="P180" s="155">
        <f t="shared" si="11"/>
        <v>0</v>
      </c>
      <c r="Q180" s="155">
        <v>8.0000000000000004E-4</v>
      </c>
      <c r="R180" s="155">
        <f t="shared" si="12"/>
        <v>8.0000000000000004E-4</v>
      </c>
      <c r="S180" s="155">
        <v>0</v>
      </c>
      <c r="T180" s="156">
        <f t="shared" si="13"/>
        <v>0</v>
      </c>
      <c r="AR180" s="157" t="s">
        <v>254</v>
      </c>
      <c r="AT180" s="157" t="s">
        <v>191</v>
      </c>
      <c r="AU180" s="157" t="s">
        <v>85</v>
      </c>
      <c r="AY180" s="14" t="s">
        <v>189</v>
      </c>
      <c r="BE180" s="158">
        <f t="shared" si="14"/>
        <v>0</v>
      </c>
      <c r="BF180" s="158">
        <f t="shared" si="15"/>
        <v>0</v>
      </c>
      <c r="BG180" s="158">
        <f t="shared" si="16"/>
        <v>0</v>
      </c>
      <c r="BH180" s="158">
        <f t="shared" si="17"/>
        <v>0</v>
      </c>
      <c r="BI180" s="158">
        <f t="shared" si="18"/>
        <v>0</v>
      </c>
      <c r="BJ180" s="14" t="s">
        <v>85</v>
      </c>
      <c r="BK180" s="158">
        <f t="shared" si="19"/>
        <v>0</v>
      </c>
      <c r="BL180" s="14" t="s">
        <v>254</v>
      </c>
      <c r="BM180" s="157" t="s">
        <v>2029</v>
      </c>
    </row>
    <row r="181" spans="2:65" s="1" customFormat="1" ht="16.5" customHeight="1">
      <c r="B181" s="145"/>
      <c r="C181" s="146" t="s">
        <v>490</v>
      </c>
      <c r="D181" s="146" t="s">
        <v>191</v>
      </c>
      <c r="E181" s="147" t="s">
        <v>2030</v>
      </c>
      <c r="F181" s="148" t="s">
        <v>2031</v>
      </c>
      <c r="G181" s="149" t="s">
        <v>307</v>
      </c>
      <c r="H181" s="150">
        <v>1</v>
      </c>
      <c r="I181" s="151"/>
      <c r="J181" s="152">
        <f t="shared" si="10"/>
        <v>0</v>
      </c>
      <c r="K181" s="148" t="s">
        <v>195</v>
      </c>
      <c r="L181" s="29"/>
      <c r="M181" s="153" t="s">
        <v>3</v>
      </c>
      <c r="N181" s="154" t="s">
        <v>44</v>
      </c>
      <c r="O181" s="49"/>
      <c r="P181" s="155">
        <f t="shared" si="11"/>
        <v>0</v>
      </c>
      <c r="Q181" s="155">
        <v>1.4999999999999999E-4</v>
      </c>
      <c r="R181" s="155">
        <f t="shared" si="12"/>
        <v>1.4999999999999999E-4</v>
      </c>
      <c r="S181" s="155">
        <v>0</v>
      </c>
      <c r="T181" s="156">
        <f t="shared" si="13"/>
        <v>0</v>
      </c>
      <c r="AR181" s="157" t="s">
        <v>254</v>
      </c>
      <c r="AT181" s="157" t="s">
        <v>191</v>
      </c>
      <c r="AU181" s="157" t="s">
        <v>85</v>
      </c>
      <c r="AY181" s="14" t="s">
        <v>189</v>
      </c>
      <c r="BE181" s="158">
        <f t="shared" si="14"/>
        <v>0</v>
      </c>
      <c r="BF181" s="158">
        <f t="shared" si="15"/>
        <v>0</v>
      </c>
      <c r="BG181" s="158">
        <f t="shared" si="16"/>
        <v>0</v>
      </c>
      <c r="BH181" s="158">
        <f t="shared" si="17"/>
        <v>0</v>
      </c>
      <c r="BI181" s="158">
        <f t="shared" si="18"/>
        <v>0</v>
      </c>
      <c r="BJ181" s="14" t="s">
        <v>85</v>
      </c>
      <c r="BK181" s="158">
        <f t="shared" si="19"/>
        <v>0</v>
      </c>
      <c r="BL181" s="14" t="s">
        <v>254</v>
      </c>
      <c r="BM181" s="157" t="s">
        <v>2032</v>
      </c>
    </row>
    <row r="182" spans="2:65" s="1" customFormat="1" ht="16.5" customHeight="1">
      <c r="B182" s="145"/>
      <c r="C182" s="146" t="s">
        <v>494</v>
      </c>
      <c r="D182" s="146" t="s">
        <v>191</v>
      </c>
      <c r="E182" s="147" t="s">
        <v>2033</v>
      </c>
      <c r="F182" s="148" t="s">
        <v>2034</v>
      </c>
      <c r="G182" s="149" t="s">
        <v>307</v>
      </c>
      <c r="H182" s="150">
        <v>2</v>
      </c>
      <c r="I182" s="151"/>
      <c r="J182" s="152">
        <f t="shared" si="10"/>
        <v>0</v>
      </c>
      <c r="K182" s="148" t="s">
        <v>195</v>
      </c>
      <c r="L182" s="29"/>
      <c r="M182" s="153" t="s">
        <v>3</v>
      </c>
      <c r="N182" s="154" t="s">
        <v>44</v>
      </c>
      <c r="O182" s="49"/>
      <c r="P182" s="155">
        <f t="shared" si="11"/>
        <v>0</v>
      </c>
      <c r="Q182" s="155">
        <v>1.2700000000000001E-3</v>
      </c>
      <c r="R182" s="155">
        <f t="shared" si="12"/>
        <v>2.5400000000000002E-3</v>
      </c>
      <c r="S182" s="155">
        <v>0</v>
      </c>
      <c r="T182" s="156">
        <f t="shared" si="13"/>
        <v>0</v>
      </c>
      <c r="AR182" s="157" t="s">
        <v>196</v>
      </c>
      <c r="AT182" s="157" t="s">
        <v>191</v>
      </c>
      <c r="AU182" s="157" t="s">
        <v>85</v>
      </c>
      <c r="AY182" s="14" t="s">
        <v>189</v>
      </c>
      <c r="BE182" s="158">
        <f t="shared" si="14"/>
        <v>0</v>
      </c>
      <c r="BF182" s="158">
        <f t="shared" si="15"/>
        <v>0</v>
      </c>
      <c r="BG182" s="158">
        <f t="shared" si="16"/>
        <v>0</v>
      </c>
      <c r="BH182" s="158">
        <f t="shared" si="17"/>
        <v>0</v>
      </c>
      <c r="BI182" s="158">
        <f t="shared" si="18"/>
        <v>0</v>
      </c>
      <c r="BJ182" s="14" t="s">
        <v>85</v>
      </c>
      <c r="BK182" s="158">
        <f t="shared" si="19"/>
        <v>0</v>
      </c>
      <c r="BL182" s="14" t="s">
        <v>196</v>
      </c>
      <c r="BM182" s="157" t="s">
        <v>2035</v>
      </c>
    </row>
    <row r="183" spans="2:65" s="1" customFormat="1" ht="16.5" customHeight="1">
      <c r="B183" s="145"/>
      <c r="C183" s="146" t="s">
        <v>498</v>
      </c>
      <c r="D183" s="146" t="s">
        <v>191</v>
      </c>
      <c r="E183" s="147" t="s">
        <v>2036</v>
      </c>
      <c r="F183" s="148" t="s">
        <v>2037</v>
      </c>
      <c r="G183" s="149" t="s">
        <v>307</v>
      </c>
      <c r="H183" s="150">
        <v>10</v>
      </c>
      <c r="I183" s="151"/>
      <c r="J183" s="152">
        <f t="shared" si="10"/>
        <v>0</v>
      </c>
      <c r="K183" s="148" t="s">
        <v>195</v>
      </c>
      <c r="L183" s="29"/>
      <c r="M183" s="153" t="s">
        <v>3</v>
      </c>
      <c r="N183" s="154" t="s">
        <v>44</v>
      </c>
      <c r="O183" s="49"/>
      <c r="P183" s="155">
        <f t="shared" si="11"/>
        <v>0</v>
      </c>
      <c r="Q183" s="155">
        <v>1.4400000000000001E-3</v>
      </c>
      <c r="R183" s="155">
        <f t="shared" si="12"/>
        <v>1.4400000000000001E-2</v>
      </c>
      <c r="S183" s="155">
        <v>0</v>
      </c>
      <c r="T183" s="156">
        <f t="shared" si="13"/>
        <v>0</v>
      </c>
      <c r="AR183" s="157" t="s">
        <v>254</v>
      </c>
      <c r="AT183" s="157" t="s">
        <v>191</v>
      </c>
      <c r="AU183" s="157" t="s">
        <v>85</v>
      </c>
      <c r="AY183" s="14" t="s">
        <v>189</v>
      </c>
      <c r="BE183" s="158">
        <f t="shared" si="14"/>
        <v>0</v>
      </c>
      <c r="BF183" s="158">
        <f t="shared" si="15"/>
        <v>0</v>
      </c>
      <c r="BG183" s="158">
        <f t="shared" si="16"/>
        <v>0</v>
      </c>
      <c r="BH183" s="158">
        <f t="shared" si="17"/>
        <v>0</v>
      </c>
      <c r="BI183" s="158">
        <f t="shared" si="18"/>
        <v>0</v>
      </c>
      <c r="BJ183" s="14" t="s">
        <v>85</v>
      </c>
      <c r="BK183" s="158">
        <f t="shared" si="19"/>
        <v>0</v>
      </c>
      <c r="BL183" s="14" t="s">
        <v>254</v>
      </c>
      <c r="BM183" s="157" t="s">
        <v>2038</v>
      </c>
    </row>
    <row r="184" spans="2:65" s="1" customFormat="1" ht="16.5" customHeight="1">
      <c r="B184" s="145"/>
      <c r="C184" s="146" t="s">
        <v>502</v>
      </c>
      <c r="D184" s="146" t="s">
        <v>191</v>
      </c>
      <c r="E184" s="147" t="s">
        <v>2039</v>
      </c>
      <c r="F184" s="148" t="s">
        <v>2040</v>
      </c>
      <c r="G184" s="149" t="s">
        <v>307</v>
      </c>
      <c r="H184" s="150">
        <v>1</v>
      </c>
      <c r="I184" s="151"/>
      <c r="J184" s="152">
        <f t="shared" si="10"/>
        <v>0</v>
      </c>
      <c r="K184" s="148" t="s">
        <v>195</v>
      </c>
      <c r="L184" s="29"/>
      <c r="M184" s="153" t="s">
        <v>3</v>
      </c>
      <c r="N184" s="154" t="s">
        <v>44</v>
      </c>
      <c r="O184" s="49"/>
      <c r="P184" s="155">
        <f t="shared" si="11"/>
        <v>0</v>
      </c>
      <c r="Q184" s="155">
        <v>1.16E-3</v>
      </c>
      <c r="R184" s="155">
        <f t="shared" si="12"/>
        <v>1.16E-3</v>
      </c>
      <c r="S184" s="155">
        <v>0</v>
      </c>
      <c r="T184" s="156">
        <f t="shared" si="13"/>
        <v>0</v>
      </c>
      <c r="AR184" s="157" t="s">
        <v>254</v>
      </c>
      <c r="AT184" s="157" t="s">
        <v>191</v>
      </c>
      <c r="AU184" s="157" t="s">
        <v>85</v>
      </c>
      <c r="AY184" s="14" t="s">
        <v>189</v>
      </c>
      <c r="BE184" s="158">
        <f t="shared" si="14"/>
        <v>0</v>
      </c>
      <c r="BF184" s="158">
        <f t="shared" si="15"/>
        <v>0</v>
      </c>
      <c r="BG184" s="158">
        <f t="shared" si="16"/>
        <v>0</v>
      </c>
      <c r="BH184" s="158">
        <f t="shared" si="17"/>
        <v>0</v>
      </c>
      <c r="BI184" s="158">
        <f t="shared" si="18"/>
        <v>0</v>
      </c>
      <c r="BJ184" s="14" t="s">
        <v>85</v>
      </c>
      <c r="BK184" s="158">
        <f t="shared" si="19"/>
        <v>0</v>
      </c>
      <c r="BL184" s="14" t="s">
        <v>254</v>
      </c>
      <c r="BM184" s="157" t="s">
        <v>2041</v>
      </c>
    </row>
    <row r="185" spans="2:65" s="1" customFormat="1" ht="16.5" customHeight="1">
      <c r="B185" s="145"/>
      <c r="C185" s="146" t="s">
        <v>506</v>
      </c>
      <c r="D185" s="146" t="s">
        <v>191</v>
      </c>
      <c r="E185" s="147" t="s">
        <v>2042</v>
      </c>
      <c r="F185" s="148" t="s">
        <v>2043</v>
      </c>
      <c r="G185" s="149" t="s">
        <v>307</v>
      </c>
      <c r="H185" s="150">
        <v>10</v>
      </c>
      <c r="I185" s="151"/>
      <c r="J185" s="152">
        <f t="shared" si="10"/>
        <v>0</v>
      </c>
      <c r="K185" s="148" t="s">
        <v>195</v>
      </c>
      <c r="L185" s="29"/>
      <c r="M185" s="153" t="s">
        <v>3</v>
      </c>
      <c r="N185" s="154" t="s">
        <v>44</v>
      </c>
      <c r="O185" s="49"/>
      <c r="P185" s="155">
        <f t="shared" si="11"/>
        <v>0</v>
      </c>
      <c r="Q185" s="155">
        <v>1.4599999999999999E-3</v>
      </c>
      <c r="R185" s="155">
        <f t="shared" si="12"/>
        <v>1.4599999999999998E-2</v>
      </c>
      <c r="S185" s="155">
        <v>0</v>
      </c>
      <c r="T185" s="156">
        <f t="shared" si="13"/>
        <v>0</v>
      </c>
      <c r="AR185" s="157" t="s">
        <v>254</v>
      </c>
      <c r="AT185" s="157" t="s">
        <v>191</v>
      </c>
      <c r="AU185" s="157" t="s">
        <v>85</v>
      </c>
      <c r="AY185" s="14" t="s">
        <v>189</v>
      </c>
      <c r="BE185" s="158">
        <f t="shared" si="14"/>
        <v>0</v>
      </c>
      <c r="BF185" s="158">
        <f t="shared" si="15"/>
        <v>0</v>
      </c>
      <c r="BG185" s="158">
        <f t="shared" si="16"/>
        <v>0</v>
      </c>
      <c r="BH185" s="158">
        <f t="shared" si="17"/>
        <v>0</v>
      </c>
      <c r="BI185" s="158">
        <f t="shared" si="18"/>
        <v>0</v>
      </c>
      <c r="BJ185" s="14" t="s">
        <v>85</v>
      </c>
      <c r="BK185" s="158">
        <f t="shared" si="19"/>
        <v>0</v>
      </c>
      <c r="BL185" s="14" t="s">
        <v>254</v>
      </c>
      <c r="BM185" s="157" t="s">
        <v>2044</v>
      </c>
    </row>
    <row r="186" spans="2:65" s="1" customFormat="1" ht="24" customHeight="1">
      <c r="B186" s="145"/>
      <c r="C186" s="146" t="s">
        <v>510</v>
      </c>
      <c r="D186" s="146" t="s">
        <v>191</v>
      </c>
      <c r="E186" s="147" t="s">
        <v>2045</v>
      </c>
      <c r="F186" s="148" t="s">
        <v>2046</v>
      </c>
      <c r="G186" s="149" t="s">
        <v>258</v>
      </c>
      <c r="H186" s="150">
        <v>448</v>
      </c>
      <c r="I186" s="151"/>
      <c r="J186" s="152">
        <f t="shared" si="10"/>
        <v>0</v>
      </c>
      <c r="K186" s="148" t="s">
        <v>195</v>
      </c>
      <c r="L186" s="29"/>
      <c r="M186" s="153" t="s">
        <v>3</v>
      </c>
      <c r="N186" s="154" t="s">
        <v>44</v>
      </c>
      <c r="O186" s="49"/>
      <c r="P186" s="155">
        <f t="shared" si="11"/>
        <v>0</v>
      </c>
      <c r="Q186" s="155">
        <v>1.9000000000000001E-4</v>
      </c>
      <c r="R186" s="155">
        <f t="shared" si="12"/>
        <v>8.5120000000000001E-2</v>
      </c>
      <c r="S186" s="155">
        <v>0</v>
      </c>
      <c r="T186" s="156">
        <f t="shared" si="13"/>
        <v>0</v>
      </c>
      <c r="AR186" s="157" t="s">
        <v>254</v>
      </c>
      <c r="AT186" s="157" t="s">
        <v>191</v>
      </c>
      <c r="AU186" s="157" t="s">
        <v>85</v>
      </c>
      <c r="AY186" s="14" t="s">
        <v>189</v>
      </c>
      <c r="BE186" s="158">
        <f t="shared" si="14"/>
        <v>0</v>
      </c>
      <c r="BF186" s="158">
        <f t="shared" si="15"/>
        <v>0</v>
      </c>
      <c r="BG186" s="158">
        <f t="shared" si="16"/>
        <v>0</v>
      </c>
      <c r="BH186" s="158">
        <f t="shared" si="17"/>
        <v>0</v>
      </c>
      <c r="BI186" s="158">
        <f t="shared" si="18"/>
        <v>0</v>
      </c>
      <c r="BJ186" s="14" t="s">
        <v>85</v>
      </c>
      <c r="BK186" s="158">
        <f t="shared" si="19"/>
        <v>0</v>
      </c>
      <c r="BL186" s="14" t="s">
        <v>254</v>
      </c>
      <c r="BM186" s="157" t="s">
        <v>2047</v>
      </c>
    </row>
    <row r="187" spans="2:65" s="1" customFormat="1" ht="16.5" customHeight="1">
      <c r="B187" s="145"/>
      <c r="C187" s="146" t="s">
        <v>514</v>
      </c>
      <c r="D187" s="146" t="s">
        <v>191</v>
      </c>
      <c r="E187" s="147" t="s">
        <v>2048</v>
      </c>
      <c r="F187" s="148" t="s">
        <v>2049</v>
      </c>
      <c r="G187" s="149" t="s">
        <v>258</v>
      </c>
      <c r="H187" s="150">
        <v>448</v>
      </c>
      <c r="I187" s="151"/>
      <c r="J187" s="152">
        <f t="shared" si="10"/>
        <v>0</v>
      </c>
      <c r="K187" s="148" t="s">
        <v>195</v>
      </c>
      <c r="L187" s="29"/>
      <c r="M187" s="153" t="s">
        <v>3</v>
      </c>
      <c r="N187" s="154" t="s">
        <v>44</v>
      </c>
      <c r="O187" s="49"/>
      <c r="P187" s="155">
        <f t="shared" si="11"/>
        <v>0</v>
      </c>
      <c r="Q187" s="155">
        <v>1.0000000000000001E-5</v>
      </c>
      <c r="R187" s="155">
        <f t="shared" si="12"/>
        <v>4.4800000000000005E-3</v>
      </c>
      <c r="S187" s="155">
        <v>0</v>
      </c>
      <c r="T187" s="156">
        <f t="shared" si="13"/>
        <v>0</v>
      </c>
      <c r="AR187" s="157" t="s">
        <v>254</v>
      </c>
      <c r="AT187" s="157" t="s">
        <v>191</v>
      </c>
      <c r="AU187" s="157" t="s">
        <v>85</v>
      </c>
      <c r="AY187" s="14" t="s">
        <v>189</v>
      </c>
      <c r="BE187" s="158">
        <f t="shared" si="14"/>
        <v>0</v>
      </c>
      <c r="BF187" s="158">
        <f t="shared" si="15"/>
        <v>0</v>
      </c>
      <c r="BG187" s="158">
        <f t="shared" si="16"/>
        <v>0</v>
      </c>
      <c r="BH187" s="158">
        <f t="shared" si="17"/>
        <v>0</v>
      </c>
      <c r="BI187" s="158">
        <f t="shared" si="18"/>
        <v>0</v>
      </c>
      <c r="BJ187" s="14" t="s">
        <v>85</v>
      </c>
      <c r="BK187" s="158">
        <f t="shared" si="19"/>
        <v>0</v>
      </c>
      <c r="BL187" s="14" t="s">
        <v>254</v>
      </c>
      <c r="BM187" s="157" t="s">
        <v>2050</v>
      </c>
    </row>
    <row r="188" spans="2:65" s="1" customFormat="1" ht="24" customHeight="1">
      <c r="B188" s="145"/>
      <c r="C188" s="146" t="s">
        <v>519</v>
      </c>
      <c r="D188" s="146" t="s">
        <v>191</v>
      </c>
      <c r="E188" s="147" t="s">
        <v>2051</v>
      </c>
      <c r="F188" s="148" t="s">
        <v>2052</v>
      </c>
      <c r="G188" s="149" t="s">
        <v>739</v>
      </c>
      <c r="H188" s="169"/>
      <c r="I188" s="151"/>
      <c r="J188" s="152">
        <f t="shared" si="10"/>
        <v>0</v>
      </c>
      <c r="K188" s="148" t="s">
        <v>195</v>
      </c>
      <c r="L188" s="29"/>
      <c r="M188" s="153" t="s">
        <v>3</v>
      </c>
      <c r="N188" s="154" t="s">
        <v>44</v>
      </c>
      <c r="O188" s="49"/>
      <c r="P188" s="155">
        <f t="shared" si="11"/>
        <v>0</v>
      </c>
      <c r="Q188" s="155">
        <v>0</v>
      </c>
      <c r="R188" s="155">
        <f t="shared" si="12"/>
        <v>0</v>
      </c>
      <c r="S188" s="155">
        <v>0</v>
      </c>
      <c r="T188" s="156">
        <f t="shared" si="13"/>
        <v>0</v>
      </c>
      <c r="AR188" s="157" t="s">
        <v>254</v>
      </c>
      <c r="AT188" s="157" t="s">
        <v>191</v>
      </c>
      <c r="AU188" s="157" t="s">
        <v>85</v>
      </c>
      <c r="AY188" s="14" t="s">
        <v>189</v>
      </c>
      <c r="BE188" s="158">
        <f t="shared" si="14"/>
        <v>0</v>
      </c>
      <c r="BF188" s="158">
        <f t="shared" si="15"/>
        <v>0</v>
      </c>
      <c r="BG188" s="158">
        <f t="shared" si="16"/>
        <v>0</v>
      </c>
      <c r="BH188" s="158">
        <f t="shared" si="17"/>
        <v>0</v>
      </c>
      <c r="BI188" s="158">
        <f t="shared" si="18"/>
        <v>0</v>
      </c>
      <c r="BJ188" s="14" t="s">
        <v>85</v>
      </c>
      <c r="BK188" s="158">
        <f t="shared" si="19"/>
        <v>0</v>
      </c>
      <c r="BL188" s="14" t="s">
        <v>254</v>
      </c>
      <c r="BM188" s="157" t="s">
        <v>2053</v>
      </c>
    </row>
    <row r="189" spans="2:65" s="11" customFormat="1" ht="22.9" customHeight="1">
      <c r="B189" s="132"/>
      <c r="D189" s="133" t="s">
        <v>71</v>
      </c>
      <c r="E189" s="143" t="s">
        <v>2054</v>
      </c>
      <c r="F189" s="143" t="s">
        <v>2055</v>
      </c>
      <c r="I189" s="135"/>
      <c r="J189" s="144">
        <f>BK189</f>
        <v>0</v>
      </c>
      <c r="L189" s="132"/>
      <c r="M189" s="137"/>
      <c r="N189" s="138"/>
      <c r="O189" s="138"/>
      <c r="P189" s="139">
        <f>SUM(P190:P195)</f>
        <v>0</v>
      </c>
      <c r="Q189" s="138"/>
      <c r="R189" s="139">
        <f>SUM(R190:R195)</f>
        <v>7.79E-3</v>
      </c>
      <c r="S189" s="138"/>
      <c r="T189" s="140">
        <f>SUM(T190:T195)</f>
        <v>0</v>
      </c>
      <c r="AR189" s="133" t="s">
        <v>85</v>
      </c>
      <c r="AT189" s="141" t="s">
        <v>71</v>
      </c>
      <c r="AU189" s="141" t="s">
        <v>79</v>
      </c>
      <c r="AY189" s="133" t="s">
        <v>189</v>
      </c>
      <c r="BK189" s="142">
        <f>SUM(BK190:BK195)</f>
        <v>0</v>
      </c>
    </row>
    <row r="190" spans="2:65" s="1" customFormat="1" ht="16.5" customHeight="1">
      <c r="B190" s="145"/>
      <c r="C190" s="146" t="s">
        <v>523</v>
      </c>
      <c r="D190" s="146" t="s">
        <v>191</v>
      </c>
      <c r="E190" s="147" t="s">
        <v>2056</v>
      </c>
      <c r="F190" s="148" t="s">
        <v>2057</v>
      </c>
      <c r="G190" s="149" t="s">
        <v>307</v>
      </c>
      <c r="H190" s="150">
        <v>1</v>
      </c>
      <c r="I190" s="151"/>
      <c r="J190" s="152">
        <f t="shared" ref="J190:J195" si="20">ROUND(I190*H190,2)</f>
        <v>0</v>
      </c>
      <c r="K190" s="148" t="s">
        <v>1453</v>
      </c>
      <c r="L190" s="29"/>
      <c r="M190" s="153" t="s">
        <v>3</v>
      </c>
      <c r="N190" s="154" t="s">
        <v>44</v>
      </c>
      <c r="O190" s="49"/>
      <c r="P190" s="155">
        <f t="shared" ref="P190:P195" si="21">O190*H190</f>
        <v>0</v>
      </c>
      <c r="Q190" s="155">
        <v>0</v>
      </c>
      <c r="R190" s="155">
        <f t="shared" ref="R190:R195" si="22">Q190*H190</f>
        <v>0</v>
      </c>
      <c r="S190" s="155">
        <v>0</v>
      </c>
      <c r="T190" s="156">
        <f t="shared" ref="T190:T195" si="23">S190*H190</f>
        <v>0</v>
      </c>
      <c r="AR190" s="157" t="s">
        <v>254</v>
      </c>
      <c r="AT190" s="157" t="s">
        <v>191</v>
      </c>
      <c r="AU190" s="157" t="s">
        <v>85</v>
      </c>
      <c r="AY190" s="14" t="s">
        <v>189</v>
      </c>
      <c r="BE190" s="158">
        <f t="shared" ref="BE190:BE195" si="24">IF(N190="základní",J190,0)</f>
        <v>0</v>
      </c>
      <c r="BF190" s="158">
        <f t="shared" ref="BF190:BF195" si="25">IF(N190="snížená",J190,0)</f>
        <v>0</v>
      </c>
      <c r="BG190" s="158">
        <f t="shared" ref="BG190:BG195" si="26">IF(N190="zákl. přenesená",J190,0)</f>
        <v>0</v>
      </c>
      <c r="BH190" s="158">
        <f t="shared" ref="BH190:BH195" si="27">IF(N190="sníž. přenesená",J190,0)</f>
        <v>0</v>
      </c>
      <c r="BI190" s="158">
        <f t="shared" ref="BI190:BI195" si="28">IF(N190="nulová",J190,0)</f>
        <v>0</v>
      </c>
      <c r="BJ190" s="14" t="s">
        <v>85</v>
      </c>
      <c r="BK190" s="158">
        <f t="shared" ref="BK190:BK195" si="29">ROUND(I190*H190,2)</f>
        <v>0</v>
      </c>
      <c r="BL190" s="14" t="s">
        <v>254</v>
      </c>
      <c r="BM190" s="157" t="s">
        <v>2058</v>
      </c>
    </row>
    <row r="191" spans="2:65" s="1" customFormat="1" ht="16.5" customHeight="1">
      <c r="B191" s="145"/>
      <c r="C191" s="146" t="s">
        <v>527</v>
      </c>
      <c r="D191" s="146" t="s">
        <v>191</v>
      </c>
      <c r="E191" s="147" t="s">
        <v>2059</v>
      </c>
      <c r="F191" s="148" t="s">
        <v>2060</v>
      </c>
      <c r="G191" s="149" t="s">
        <v>864</v>
      </c>
      <c r="H191" s="150">
        <v>1</v>
      </c>
      <c r="I191" s="151"/>
      <c r="J191" s="152">
        <f t="shared" si="20"/>
        <v>0</v>
      </c>
      <c r="K191" s="148" t="s">
        <v>195</v>
      </c>
      <c r="L191" s="29"/>
      <c r="M191" s="153" t="s">
        <v>3</v>
      </c>
      <c r="N191" s="154" t="s">
        <v>44</v>
      </c>
      <c r="O191" s="49"/>
      <c r="P191" s="155">
        <f t="shared" si="21"/>
        <v>0</v>
      </c>
      <c r="Q191" s="155">
        <v>3.5999999999999999E-3</v>
      </c>
      <c r="R191" s="155">
        <f t="shared" si="22"/>
        <v>3.5999999999999999E-3</v>
      </c>
      <c r="S191" s="155">
        <v>0</v>
      </c>
      <c r="T191" s="156">
        <f t="shared" si="23"/>
        <v>0</v>
      </c>
      <c r="AR191" s="157" t="s">
        <v>254</v>
      </c>
      <c r="AT191" s="157" t="s">
        <v>191</v>
      </c>
      <c r="AU191" s="157" t="s">
        <v>85</v>
      </c>
      <c r="AY191" s="14" t="s">
        <v>189</v>
      </c>
      <c r="BE191" s="158">
        <f t="shared" si="24"/>
        <v>0</v>
      </c>
      <c r="BF191" s="158">
        <f t="shared" si="25"/>
        <v>0</v>
      </c>
      <c r="BG191" s="158">
        <f t="shared" si="26"/>
        <v>0</v>
      </c>
      <c r="BH191" s="158">
        <f t="shared" si="27"/>
        <v>0</v>
      </c>
      <c r="BI191" s="158">
        <f t="shared" si="28"/>
        <v>0</v>
      </c>
      <c r="BJ191" s="14" t="s">
        <v>85</v>
      </c>
      <c r="BK191" s="158">
        <f t="shared" si="29"/>
        <v>0</v>
      </c>
      <c r="BL191" s="14" t="s">
        <v>254</v>
      </c>
      <c r="BM191" s="157" t="s">
        <v>2061</v>
      </c>
    </row>
    <row r="192" spans="2:65" s="1" customFormat="1" ht="16.5" customHeight="1">
      <c r="B192" s="145"/>
      <c r="C192" s="146" t="s">
        <v>531</v>
      </c>
      <c r="D192" s="146" t="s">
        <v>191</v>
      </c>
      <c r="E192" s="147" t="s">
        <v>2062</v>
      </c>
      <c r="F192" s="148" t="s">
        <v>2063</v>
      </c>
      <c r="G192" s="149" t="s">
        <v>307</v>
      </c>
      <c r="H192" s="150">
        <v>1</v>
      </c>
      <c r="I192" s="151"/>
      <c r="J192" s="152">
        <f t="shared" si="20"/>
        <v>0</v>
      </c>
      <c r="K192" s="148" t="s">
        <v>1453</v>
      </c>
      <c r="L192" s="29"/>
      <c r="M192" s="153" t="s">
        <v>3</v>
      </c>
      <c r="N192" s="154" t="s">
        <v>44</v>
      </c>
      <c r="O192" s="49"/>
      <c r="P192" s="155">
        <f t="shared" si="21"/>
        <v>0</v>
      </c>
      <c r="Q192" s="155">
        <v>0</v>
      </c>
      <c r="R192" s="155">
        <f t="shared" si="22"/>
        <v>0</v>
      </c>
      <c r="S192" s="155">
        <v>0</v>
      </c>
      <c r="T192" s="156">
        <f t="shared" si="23"/>
        <v>0</v>
      </c>
      <c r="AR192" s="157" t="s">
        <v>254</v>
      </c>
      <c r="AT192" s="157" t="s">
        <v>191</v>
      </c>
      <c r="AU192" s="157" t="s">
        <v>85</v>
      </c>
      <c r="AY192" s="14" t="s">
        <v>189</v>
      </c>
      <c r="BE192" s="158">
        <f t="shared" si="24"/>
        <v>0</v>
      </c>
      <c r="BF192" s="158">
        <f t="shared" si="25"/>
        <v>0</v>
      </c>
      <c r="BG192" s="158">
        <f t="shared" si="26"/>
        <v>0</v>
      </c>
      <c r="BH192" s="158">
        <f t="shared" si="27"/>
        <v>0</v>
      </c>
      <c r="BI192" s="158">
        <f t="shared" si="28"/>
        <v>0</v>
      </c>
      <c r="BJ192" s="14" t="s">
        <v>85</v>
      </c>
      <c r="BK192" s="158">
        <f t="shared" si="29"/>
        <v>0</v>
      </c>
      <c r="BL192" s="14" t="s">
        <v>254</v>
      </c>
      <c r="BM192" s="157" t="s">
        <v>2064</v>
      </c>
    </row>
    <row r="193" spans="2:65" s="1" customFormat="1" ht="16.5" customHeight="1">
      <c r="B193" s="145"/>
      <c r="C193" s="146" t="s">
        <v>535</v>
      </c>
      <c r="D193" s="146" t="s">
        <v>191</v>
      </c>
      <c r="E193" s="147" t="s">
        <v>2065</v>
      </c>
      <c r="F193" s="148" t="s">
        <v>2066</v>
      </c>
      <c r="G193" s="149" t="s">
        <v>864</v>
      </c>
      <c r="H193" s="150">
        <v>1</v>
      </c>
      <c r="I193" s="151"/>
      <c r="J193" s="152">
        <f t="shared" si="20"/>
        <v>0</v>
      </c>
      <c r="K193" s="148" t="s">
        <v>195</v>
      </c>
      <c r="L193" s="29"/>
      <c r="M193" s="153" t="s">
        <v>3</v>
      </c>
      <c r="N193" s="154" t="s">
        <v>44</v>
      </c>
      <c r="O193" s="49"/>
      <c r="P193" s="155">
        <f t="shared" si="21"/>
        <v>0</v>
      </c>
      <c r="Q193" s="155">
        <v>4.1900000000000001E-3</v>
      </c>
      <c r="R193" s="155">
        <f t="shared" si="22"/>
        <v>4.1900000000000001E-3</v>
      </c>
      <c r="S193" s="155">
        <v>0</v>
      </c>
      <c r="T193" s="156">
        <f t="shared" si="23"/>
        <v>0</v>
      </c>
      <c r="AR193" s="157" t="s">
        <v>254</v>
      </c>
      <c r="AT193" s="157" t="s">
        <v>191</v>
      </c>
      <c r="AU193" s="157" t="s">
        <v>85</v>
      </c>
      <c r="AY193" s="14" t="s">
        <v>189</v>
      </c>
      <c r="BE193" s="158">
        <f t="shared" si="24"/>
        <v>0</v>
      </c>
      <c r="BF193" s="158">
        <f t="shared" si="25"/>
        <v>0</v>
      </c>
      <c r="BG193" s="158">
        <f t="shared" si="26"/>
        <v>0</v>
      </c>
      <c r="BH193" s="158">
        <f t="shared" si="27"/>
        <v>0</v>
      </c>
      <c r="BI193" s="158">
        <f t="shared" si="28"/>
        <v>0</v>
      </c>
      <c r="BJ193" s="14" t="s">
        <v>85</v>
      </c>
      <c r="BK193" s="158">
        <f t="shared" si="29"/>
        <v>0</v>
      </c>
      <c r="BL193" s="14" t="s">
        <v>254</v>
      </c>
      <c r="BM193" s="157" t="s">
        <v>2067</v>
      </c>
    </row>
    <row r="194" spans="2:65" s="1" customFormat="1" ht="16.5" customHeight="1">
      <c r="B194" s="145"/>
      <c r="C194" s="146" t="s">
        <v>539</v>
      </c>
      <c r="D194" s="146" t="s">
        <v>191</v>
      </c>
      <c r="E194" s="147" t="s">
        <v>2068</v>
      </c>
      <c r="F194" s="148" t="s">
        <v>2069</v>
      </c>
      <c r="G194" s="149" t="s">
        <v>307</v>
      </c>
      <c r="H194" s="150">
        <v>1</v>
      </c>
      <c r="I194" s="151"/>
      <c r="J194" s="152">
        <f t="shared" si="20"/>
        <v>0</v>
      </c>
      <c r="K194" s="148" t="s">
        <v>1453</v>
      </c>
      <c r="L194" s="29"/>
      <c r="M194" s="153" t="s">
        <v>3</v>
      </c>
      <c r="N194" s="154" t="s">
        <v>44</v>
      </c>
      <c r="O194" s="49"/>
      <c r="P194" s="155">
        <f t="shared" si="21"/>
        <v>0</v>
      </c>
      <c r="Q194" s="155">
        <v>0</v>
      </c>
      <c r="R194" s="155">
        <f t="shared" si="22"/>
        <v>0</v>
      </c>
      <c r="S194" s="155">
        <v>0</v>
      </c>
      <c r="T194" s="156">
        <f t="shared" si="23"/>
        <v>0</v>
      </c>
      <c r="AR194" s="157" t="s">
        <v>254</v>
      </c>
      <c r="AT194" s="157" t="s">
        <v>191</v>
      </c>
      <c r="AU194" s="157" t="s">
        <v>85</v>
      </c>
      <c r="AY194" s="14" t="s">
        <v>189</v>
      </c>
      <c r="BE194" s="158">
        <f t="shared" si="24"/>
        <v>0</v>
      </c>
      <c r="BF194" s="158">
        <f t="shared" si="25"/>
        <v>0</v>
      </c>
      <c r="BG194" s="158">
        <f t="shared" si="26"/>
        <v>0</v>
      </c>
      <c r="BH194" s="158">
        <f t="shared" si="27"/>
        <v>0</v>
      </c>
      <c r="BI194" s="158">
        <f t="shared" si="28"/>
        <v>0</v>
      </c>
      <c r="BJ194" s="14" t="s">
        <v>85</v>
      </c>
      <c r="BK194" s="158">
        <f t="shared" si="29"/>
        <v>0</v>
      </c>
      <c r="BL194" s="14" t="s">
        <v>254</v>
      </c>
      <c r="BM194" s="157" t="s">
        <v>2070</v>
      </c>
    </row>
    <row r="195" spans="2:65" s="1" customFormat="1" ht="16.5" customHeight="1">
      <c r="B195" s="145"/>
      <c r="C195" s="146" t="s">
        <v>543</v>
      </c>
      <c r="D195" s="146" t="s">
        <v>191</v>
      </c>
      <c r="E195" s="147" t="s">
        <v>2071</v>
      </c>
      <c r="F195" s="148" t="s">
        <v>2072</v>
      </c>
      <c r="G195" s="149" t="s">
        <v>307</v>
      </c>
      <c r="H195" s="150">
        <v>1</v>
      </c>
      <c r="I195" s="151"/>
      <c r="J195" s="152">
        <f t="shared" si="20"/>
        <v>0</v>
      </c>
      <c r="K195" s="148" t="s">
        <v>1453</v>
      </c>
      <c r="L195" s="29"/>
      <c r="M195" s="153" t="s">
        <v>3</v>
      </c>
      <c r="N195" s="154" t="s">
        <v>44</v>
      </c>
      <c r="O195" s="49"/>
      <c r="P195" s="155">
        <f t="shared" si="21"/>
        <v>0</v>
      </c>
      <c r="Q195" s="155">
        <v>0</v>
      </c>
      <c r="R195" s="155">
        <f t="shared" si="22"/>
        <v>0</v>
      </c>
      <c r="S195" s="155">
        <v>0</v>
      </c>
      <c r="T195" s="156">
        <f t="shared" si="23"/>
        <v>0</v>
      </c>
      <c r="AR195" s="157" t="s">
        <v>254</v>
      </c>
      <c r="AT195" s="157" t="s">
        <v>191</v>
      </c>
      <c r="AU195" s="157" t="s">
        <v>85</v>
      </c>
      <c r="AY195" s="14" t="s">
        <v>189</v>
      </c>
      <c r="BE195" s="158">
        <f t="shared" si="24"/>
        <v>0</v>
      </c>
      <c r="BF195" s="158">
        <f t="shared" si="25"/>
        <v>0</v>
      </c>
      <c r="BG195" s="158">
        <f t="shared" si="26"/>
        <v>0</v>
      </c>
      <c r="BH195" s="158">
        <f t="shared" si="27"/>
        <v>0</v>
      </c>
      <c r="BI195" s="158">
        <f t="shared" si="28"/>
        <v>0</v>
      </c>
      <c r="BJ195" s="14" t="s">
        <v>85</v>
      </c>
      <c r="BK195" s="158">
        <f t="shared" si="29"/>
        <v>0</v>
      </c>
      <c r="BL195" s="14" t="s">
        <v>254</v>
      </c>
      <c r="BM195" s="157" t="s">
        <v>2073</v>
      </c>
    </row>
    <row r="196" spans="2:65" s="11" customFormat="1" ht="22.9" customHeight="1">
      <c r="B196" s="132"/>
      <c r="D196" s="133" t="s">
        <v>71</v>
      </c>
      <c r="E196" s="143" t="s">
        <v>2074</v>
      </c>
      <c r="F196" s="143" t="s">
        <v>2075</v>
      </c>
      <c r="I196" s="135"/>
      <c r="J196" s="144">
        <f>BK196</f>
        <v>0</v>
      </c>
      <c r="L196" s="132"/>
      <c r="M196" s="137"/>
      <c r="N196" s="138"/>
      <c r="O196" s="138"/>
      <c r="P196" s="139">
        <f>SUM(P197:P213)</f>
        <v>0</v>
      </c>
      <c r="Q196" s="138"/>
      <c r="R196" s="139">
        <f>SUM(R197:R213)</f>
        <v>0.68101999999999996</v>
      </c>
      <c r="S196" s="138"/>
      <c r="T196" s="140">
        <f>SUM(T197:T213)</f>
        <v>0</v>
      </c>
      <c r="AR196" s="133" t="s">
        <v>85</v>
      </c>
      <c r="AT196" s="141" t="s">
        <v>71</v>
      </c>
      <c r="AU196" s="141" t="s">
        <v>79</v>
      </c>
      <c r="AY196" s="133" t="s">
        <v>189</v>
      </c>
      <c r="BK196" s="142">
        <f>SUM(BK197:BK213)</f>
        <v>0</v>
      </c>
    </row>
    <row r="197" spans="2:65" s="1" customFormat="1" ht="16.5" customHeight="1">
      <c r="B197" s="145"/>
      <c r="C197" s="146" t="s">
        <v>547</v>
      </c>
      <c r="D197" s="146" t="s">
        <v>191</v>
      </c>
      <c r="E197" s="147" t="s">
        <v>2076</v>
      </c>
      <c r="F197" s="148" t="s">
        <v>2077</v>
      </c>
      <c r="G197" s="149" t="s">
        <v>307</v>
      </c>
      <c r="H197" s="150">
        <v>10</v>
      </c>
      <c r="I197" s="151"/>
      <c r="J197" s="152">
        <f t="shared" ref="J197:J213" si="30">ROUND(I197*H197,2)</f>
        <v>0</v>
      </c>
      <c r="K197" s="148" t="s">
        <v>1453</v>
      </c>
      <c r="L197" s="29"/>
      <c r="M197" s="153" t="s">
        <v>3</v>
      </c>
      <c r="N197" s="154" t="s">
        <v>44</v>
      </c>
      <c r="O197" s="49"/>
      <c r="P197" s="155">
        <f t="shared" ref="P197:P213" si="31">O197*H197</f>
        <v>0</v>
      </c>
      <c r="Q197" s="155">
        <v>0</v>
      </c>
      <c r="R197" s="155">
        <f t="shared" ref="R197:R213" si="32">Q197*H197</f>
        <v>0</v>
      </c>
      <c r="S197" s="155">
        <v>0</v>
      </c>
      <c r="T197" s="156">
        <f t="shared" ref="T197:T213" si="33">S197*H197</f>
        <v>0</v>
      </c>
      <c r="AR197" s="157" t="s">
        <v>254</v>
      </c>
      <c r="AT197" s="157" t="s">
        <v>191</v>
      </c>
      <c r="AU197" s="157" t="s">
        <v>85</v>
      </c>
      <c r="AY197" s="14" t="s">
        <v>189</v>
      </c>
      <c r="BE197" s="158">
        <f t="shared" ref="BE197:BE213" si="34">IF(N197="základní",J197,0)</f>
        <v>0</v>
      </c>
      <c r="BF197" s="158">
        <f t="shared" ref="BF197:BF213" si="35">IF(N197="snížená",J197,0)</f>
        <v>0</v>
      </c>
      <c r="BG197" s="158">
        <f t="shared" ref="BG197:BG213" si="36">IF(N197="zákl. přenesená",J197,0)</f>
        <v>0</v>
      </c>
      <c r="BH197" s="158">
        <f t="shared" ref="BH197:BH213" si="37">IF(N197="sníž. přenesená",J197,0)</f>
        <v>0</v>
      </c>
      <c r="BI197" s="158">
        <f t="shared" ref="BI197:BI213" si="38">IF(N197="nulová",J197,0)</f>
        <v>0</v>
      </c>
      <c r="BJ197" s="14" t="s">
        <v>85</v>
      </c>
      <c r="BK197" s="158">
        <f t="shared" ref="BK197:BK213" si="39">ROUND(I197*H197,2)</f>
        <v>0</v>
      </c>
      <c r="BL197" s="14" t="s">
        <v>254</v>
      </c>
      <c r="BM197" s="157" t="s">
        <v>2078</v>
      </c>
    </row>
    <row r="198" spans="2:65" s="1" customFormat="1" ht="16.5" customHeight="1">
      <c r="B198" s="145"/>
      <c r="C198" s="146" t="s">
        <v>551</v>
      </c>
      <c r="D198" s="146" t="s">
        <v>191</v>
      </c>
      <c r="E198" s="147" t="s">
        <v>2079</v>
      </c>
      <c r="F198" s="148" t="s">
        <v>2080</v>
      </c>
      <c r="G198" s="149" t="s">
        <v>307</v>
      </c>
      <c r="H198" s="150">
        <v>10</v>
      </c>
      <c r="I198" s="151"/>
      <c r="J198" s="152">
        <f t="shared" si="30"/>
        <v>0</v>
      </c>
      <c r="K198" s="148" t="s">
        <v>1453</v>
      </c>
      <c r="L198" s="29"/>
      <c r="M198" s="153" t="s">
        <v>3</v>
      </c>
      <c r="N198" s="154" t="s">
        <v>44</v>
      </c>
      <c r="O198" s="49"/>
      <c r="P198" s="155">
        <f t="shared" si="31"/>
        <v>0</v>
      </c>
      <c r="Q198" s="155">
        <v>0</v>
      </c>
      <c r="R198" s="155">
        <f t="shared" si="32"/>
        <v>0</v>
      </c>
      <c r="S198" s="155">
        <v>0</v>
      </c>
      <c r="T198" s="156">
        <f t="shared" si="33"/>
        <v>0</v>
      </c>
      <c r="AR198" s="157" t="s">
        <v>254</v>
      </c>
      <c r="AT198" s="157" t="s">
        <v>191</v>
      </c>
      <c r="AU198" s="157" t="s">
        <v>85</v>
      </c>
      <c r="AY198" s="14" t="s">
        <v>189</v>
      </c>
      <c r="BE198" s="158">
        <f t="shared" si="34"/>
        <v>0</v>
      </c>
      <c r="BF198" s="158">
        <f t="shared" si="35"/>
        <v>0</v>
      </c>
      <c r="BG198" s="158">
        <f t="shared" si="36"/>
        <v>0</v>
      </c>
      <c r="BH198" s="158">
        <f t="shared" si="37"/>
        <v>0</v>
      </c>
      <c r="BI198" s="158">
        <f t="shared" si="38"/>
        <v>0</v>
      </c>
      <c r="BJ198" s="14" t="s">
        <v>85</v>
      </c>
      <c r="BK198" s="158">
        <f t="shared" si="39"/>
        <v>0</v>
      </c>
      <c r="BL198" s="14" t="s">
        <v>254</v>
      </c>
      <c r="BM198" s="157" t="s">
        <v>2081</v>
      </c>
    </row>
    <row r="199" spans="2:65" s="1" customFormat="1" ht="16.5" customHeight="1">
      <c r="B199" s="145"/>
      <c r="C199" s="146" t="s">
        <v>555</v>
      </c>
      <c r="D199" s="146" t="s">
        <v>191</v>
      </c>
      <c r="E199" s="147" t="s">
        <v>2082</v>
      </c>
      <c r="F199" s="148" t="s">
        <v>2083</v>
      </c>
      <c r="G199" s="149" t="s">
        <v>890</v>
      </c>
      <c r="H199" s="150">
        <v>10</v>
      </c>
      <c r="I199" s="151"/>
      <c r="J199" s="152">
        <f t="shared" si="30"/>
        <v>0</v>
      </c>
      <c r="K199" s="148" t="s">
        <v>1453</v>
      </c>
      <c r="L199" s="29"/>
      <c r="M199" s="153" t="s">
        <v>3</v>
      </c>
      <c r="N199" s="154" t="s">
        <v>44</v>
      </c>
      <c r="O199" s="49"/>
      <c r="P199" s="155">
        <f t="shared" si="31"/>
        <v>0</v>
      </c>
      <c r="Q199" s="155">
        <v>0</v>
      </c>
      <c r="R199" s="155">
        <f t="shared" si="32"/>
        <v>0</v>
      </c>
      <c r="S199" s="155">
        <v>0</v>
      </c>
      <c r="T199" s="156">
        <f t="shared" si="33"/>
        <v>0</v>
      </c>
      <c r="AR199" s="157" t="s">
        <v>254</v>
      </c>
      <c r="AT199" s="157" t="s">
        <v>191</v>
      </c>
      <c r="AU199" s="157" t="s">
        <v>85</v>
      </c>
      <c r="AY199" s="14" t="s">
        <v>189</v>
      </c>
      <c r="BE199" s="158">
        <f t="shared" si="34"/>
        <v>0</v>
      </c>
      <c r="BF199" s="158">
        <f t="shared" si="35"/>
        <v>0</v>
      </c>
      <c r="BG199" s="158">
        <f t="shared" si="36"/>
        <v>0</v>
      </c>
      <c r="BH199" s="158">
        <f t="shared" si="37"/>
        <v>0</v>
      </c>
      <c r="BI199" s="158">
        <f t="shared" si="38"/>
        <v>0</v>
      </c>
      <c r="BJ199" s="14" t="s">
        <v>85</v>
      </c>
      <c r="BK199" s="158">
        <f t="shared" si="39"/>
        <v>0</v>
      </c>
      <c r="BL199" s="14" t="s">
        <v>254</v>
      </c>
      <c r="BM199" s="157" t="s">
        <v>2084</v>
      </c>
    </row>
    <row r="200" spans="2:65" s="1" customFormat="1" ht="16.5" customHeight="1">
      <c r="B200" s="145"/>
      <c r="C200" s="146" t="s">
        <v>559</v>
      </c>
      <c r="D200" s="146" t="s">
        <v>191</v>
      </c>
      <c r="E200" s="147" t="s">
        <v>2085</v>
      </c>
      <c r="F200" s="148" t="s">
        <v>2086</v>
      </c>
      <c r="G200" s="149" t="s">
        <v>307</v>
      </c>
      <c r="H200" s="150">
        <v>1</v>
      </c>
      <c r="I200" s="151"/>
      <c r="J200" s="152">
        <f t="shared" si="30"/>
        <v>0</v>
      </c>
      <c r="K200" s="148" t="s">
        <v>1453</v>
      </c>
      <c r="L200" s="29"/>
      <c r="M200" s="153" t="s">
        <v>3</v>
      </c>
      <c r="N200" s="154" t="s">
        <v>44</v>
      </c>
      <c r="O200" s="49"/>
      <c r="P200" s="155">
        <f t="shared" si="31"/>
        <v>0</v>
      </c>
      <c r="Q200" s="155">
        <v>0</v>
      </c>
      <c r="R200" s="155">
        <f t="shared" si="32"/>
        <v>0</v>
      </c>
      <c r="S200" s="155">
        <v>0</v>
      </c>
      <c r="T200" s="156">
        <f t="shared" si="33"/>
        <v>0</v>
      </c>
      <c r="AR200" s="157" t="s">
        <v>254</v>
      </c>
      <c r="AT200" s="157" t="s">
        <v>191</v>
      </c>
      <c r="AU200" s="157" t="s">
        <v>85</v>
      </c>
      <c r="AY200" s="14" t="s">
        <v>189</v>
      </c>
      <c r="BE200" s="158">
        <f t="shared" si="34"/>
        <v>0</v>
      </c>
      <c r="BF200" s="158">
        <f t="shared" si="35"/>
        <v>0</v>
      </c>
      <c r="BG200" s="158">
        <f t="shared" si="36"/>
        <v>0</v>
      </c>
      <c r="BH200" s="158">
        <f t="shared" si="37"/>
        <v>0</v>
      </c>
      <c r="BI200" s="158">
        <f t="shared" si="38"/>
        <v>0</v>
      </c>
      <c r="BJ200" s="14" t="s">
        <v>85</v>
      </c>
      <c r="BK200" s="158">
        <f t="shared" si="39"/>
        <v>0</v>
      </c>
      <c r="BL200" s="14" t="s">
        <v>254</v>
      </c>
      <c r="BM200" s="157" t="s">
        <v>2087</v>
      </c>
    </row>
    <row r="201" spans="2:65" s="1" customFormat="1" ht="16.5" customHeight="1">
      <c r="B201" s="145"/>
      <c r="C201" s="146" t="s">
        <v>563</v>
      </c>
      <c r="D201" s="146" t="s">
        <v>191</v>
      </c>
      <c r="E201" s="147" t="s">
        <v>2088</v>
      </c>
      <c r="F201" s="148" t="s">
        <v>2089</v>
      </c>
      <c r="G201" s="149" t="s">
        <v>307</v>
      </c>
      <c r="H201" s="150">
        <v>9</v>
      </c>
      <c r="I201" s="151"/>
      <c r="J201" s="152">
        <f t="shared" si="30"/>
        <v>0</v>
      </c>
      <c r="K201" s="148" t="s">
        <v>1453</v>
      </c>
      <c r="L201" s="29"/>
      <c r="M201" s="153" t="s">
        <v>3</v>
      </c>
      <c r="N201" s="154" t="s">
        <v>44</v>
      </c>
      <c r="O201" s="49"/>
      <c r="P201" s="155">
        <f t="shared" si="31"/>
        <v>0</v>
      </c>
      <c r="Q201" s="155">
        <v>0</v>
      </c>
      <c r="R201" s="155">
        <f t="shared" si="32"/>
        <v>0</v>
      </c>
      <c r="S201" s="155">
        <v>0</v>
      </c>
      <c r="T201" s="156">
        <f t="shared" si="33"/>
        <v>0</v>
      </c>
      <c r="AR201" s="157" t="s">
        <v>254</v>
      </c>
      <c r="AT201" s="157" t="s">
        <v>191</v>
      </c>
      <c r="AU201" s="157" t="s">
        <v>85</v>
      </c>
      <c r="AY201" s="14" t="s">
        <v>189</v>
      </c>
      <c r="BE201" s="158">
        <f t="shared" si="34"/>
        <v>0</v>
      </c>
      <c r="BF201" s="158">
        <f t="shared" si="35"/>
        <v>0</v>
      </c>
      <c r="BG201" s="158">
        <f t="shared" si="36"/>
        <v>0</v>
      </c>
      <c r="BH201" s="158">
        <f t="shared" si="37"/>
        <v>0</v>
      </c>
      <c r="BI201" s="158">
        <f t="shared" si="38"/>
        <v>0</v>
      </c>
      <c r="BJ201" s="14" t="s">
        <v>85</v>
      </c>
      <c r="BK201" s="158">
        <f t="shared" si="39"/>
        <v>0</v>
      </c>
      <c r="BL201" s="14" t="s">
        <v>254</v>
      </c>
      <c r="BM201" s="157" t="s">
        <v>2090</v>
      </c>
    </row>
    <row r="202" spans="2:65" s="1" customFormat="1" ht="16.5" customHeight="1">
      <c r="B202" s="145"/>
      <c r="C202" s="146" t="s">
        <v>567</v>
      </c>
      <c r="D202" s="146" t="s">
        <v>191</v>
      </c>
      <c r="E202" s="147" t="s">
        <v>2091</v>
      </c>
      <c r="F202" s="148" t="s">
        <v>2092</v>
      </c>
      <c r="G202" s="149" t="s">
        <v>864</v>
      </c>
      <c r="H202" s="150">
        <v>10</v>
      </c>
      <c r="I202" s="151"/>
      <c r="J202" s="152">
        <f t="shared" si="30"/>
        <v>0</v>
      </c>
      <c r="K202" s="148" t="s">
        <v>195</v>
      </c>
      <c r="L202" s="29"/>
      <c r="M202" s="153" t="s">
        <v>3</v>
      </c>
      <c r="N202" s="154" t="s">
        <v>44</v>
      </c>
      <c r="O202" s="49"/>
      <c r="P202" s="155">
        <f t="shared" si="31"/>
        <v>0</v>
      </c>
      <c r="Q202" s="155">
        <v>1.6920000000000001E-2</v>
      </c>
      <c r="R202" s="155">
        <f t="shared" si="32"/>
        <v>0.16920000000000002</v>
      </c>
      <c r="S202" s="155">
        <v>0</v>
      </c>
      <c r="T202" s="156">
        <f t="shared" si="33"/>
        <v>0</v>
      </c>
      <c r="AR202" s="157" t="s">
        <v>254</v>
      </c>
      <c r="AT202" s="157" t="s">
        <v>191</v>
      </c>
      <c r="AU202" s="157" t="s">
        <v>85</v>
      </c>
      <c r="AY202" s="14" t="s">
        <v>189</v>
      </c>
      <c r="BE202" s="158">
        <f t="shared" si="34"/>
        <v>0</v>
      </c>
      <c r="BF202" s="158">
        <f t="shared" si="35"/>
        <v>0</v>
      </c>
      <c r="BG202" s="158">
        <f t="shared" si="36"/>
        <v>0</v>
      </c>
      <c r="BH202" s="158">
        <f t="shared" si="37"/>
        <v>0</v>
      </c>
      <c r="BI202" s="158">
        <f t="shared" si="38"/>
        <v>0</v>
      </c>
      <c r="BJ202" s="14" t="s">
        <v>85</v>
      </c>
      <c r="BK202" s="158">
        <f t="shared" si="39"/>
        <v>0</v>
      </c>
      <c r="BL202" s="14" t="s">
        <v>254</v>
      </c>
      <c r="BM202" s="157" t="s">
        <v>2093</v>
      </c>
    </row>
    <row r="203" spans="2:65" s="1" customFormat="1" ht="16.5" customHeight="1">
      <c r="B203" s="145"/>
      <c r="C203" s="146" t="s">
        <v>571</v>
      </c>
      <c r="D203" s="146" t="s">
        <v>191</v>
      </c>
      <c r="E203" s="147" t="s">
        <v>2094</v>
      </c>
      <c r="F203" s="148" t="s">
        <v>2095</v>
      </c>
      <c r="G203" s="149" t="s">
        <v>864</v>
      </c>
      <c r="H203" s="150">
        <v>10</v>
      </c>
      <c r="I203" s="151"/>
      <c r="J203" s="152">
        <f t="shared" si="30"/>
        <v>0</v>
      </c>
      <c r="K203" s="148" t="s">
        <v>195</v>
      </c>
      <c r="L203" s="29"/>
      <c r="M203" s="153" t="s">
        <v>3</v>
      </c>
      <c r="N203" s="154" t="s">
        <v>44</v>
      </c>
      <c r="O203" s="49"/>
      <c r="P203" s="155">
        <f t="shared" si="31"/>
        <v>0</v>
      </c>
      <c r="Q203" s="155">
        <v>2.4750000000000001E-2</v>
      </c>
      <c r="R203" s="155">
        <f t="shared" si="32"/>
        <v>0.2475</v>
      </c>
      <c r="S203" s="155">
        <v>0</v>
      </c>
      <c r="T203" s="156">
        <f t="shared" si="33"/>
        <v>0</v>
      </c>
      <c r="AR203" s="157" t="s">
        <v>254</v>
      </c>
      <c r="AT203" s="157" t="s">
        <v>191</v>
      </c>
      <c r="AU203" s="157" t="s">
        <v>85</v>
      </c>
      <c r="AY203" s="14" t="s">
        <v>189</v>
      </c>
      <c r="BE203" s="158">
        <f t="shared" si="34"/>
        <v>0</v>
      </c>
      <c r="BF203" s="158">
        <f t="shared" si="35"/>
        <v>0</v>
      </c>
      <c r="BG203" s="158">
        <f t="shared" si="36"/>
        <v>0</v>
      </c>
      <c r="BH203" s="158">
        <f t="shared" si="37"/>
        <v>0</v>
      </c>
      <c r="BI203" s="158">
        <f t="shared" si="38"/>
        <v>0</v>
      </c>
      <c r="BJ203" s="14" t="s">
        <v>85</v>
      </c>
      <c r="BK203" s="158">
        <f t="shared" si="39"/>
        <v>0</v>
      </c>
      <c r="BL203" s="14" t="s">
        <v>254</v>
      </c>
      <c r="BM203" s="157" t="s">
        <v>2096</v>
      </c>
    </row>
    <row r="204" spans="2:65" s="1" customFormat="1" ht="16.5" customHeight="1">
      <c r="B204" s="145"/>
      <c r="C204" s="146" t="s">
        <v>573</v>
      </c>
      <c r="D204" s="146" t="s">
        <v>191</v>
      </c>
      <c r="E204" s="147" t="s">
        <v>2097</v>
      </c>
      <c r="F204" s="148" t="s">
        <v>2098</v>
      </c>
      <c r="G204" s="149" t="s">
        <v>864</v>
      </c>
      <c r="H204" s="150">
        <v>10</v>
      </c>
      <c r="I204" s="151"/>
      <c r="J204" s="152">
        <f t="shared" si="30"/>
        <v>0</v>
      </c>
      <c r="K204" s="148" t="s">
        <v>195</v>
      </c>
      <c r="L204" s="29"/>
      <c r="M204" s="153" t="s">
        <v>3</v>
      </c>
      <c r="N204" s="154" t="s">
        <v>44</v>
      </c>
      <c r="O204" s="49"/>
      <c r="P204" s="155">
        <f t="shared" si="31"/>
        <v>0</v>
      </c>
      <c r="Q204" s="155">
        <v>1.452E-2</v>
      </c>
      <c r="R204" s="155">
        <f t="shared" si="32"/>
        <v>0.1452</v>
      </c>
      <c r="S204" s="155">
        <v>0</v>
      </c>
      <c r="T204" s="156">
        <f t="shared" si="33"/>
        <v>0</v>
      </c>
      <c r="AR204" s="157" t="s">
        <v>254</v>
      </c>
      <c r="AT204" s="157" t="s">
        <v>191</v>
      </c>
      <c r="AU204" s="157" t="s">
        <v>85</v>
      </c>
      <c r="AY204" s="14" t="s">
        <v>189</v>
      </c>
      <c r="BE204" s="158">
        <f t="shared" si="34"/>
        <v>0</v>
      </c>
      <c r="BF204" s="158">
        <f t="shared" si="35"/>
        <v>0</v>
      </c>
      <c r="BG204" s="158">
        <f t="shared" si="36"/>
        <v>0</v>
      </c>
      <c r="BH204" s="158">
        <f t="shared" si="37"/>
        <v>0</v>
      </c>
      <c r="BI204" s="158">
        <f t="shared" si="38"/>
        <v>0</v>
      </c>
      <c r="BJ204" s="14" t="s">
        <v>85</v>
      </c>
      <c r="BK204" s="158">
        <f t="shared" si="39"/>
        <v>0</v>
      </c>
      <c r="BL204" s="14" t="s">
        <v>254</v>
      </c>
      <c r="BM204" s="157" t="s">
        <v>2099</v>
      </c>
    </row>
    <row r="205" spans="2:65" s="1" customFormat="1" ht="16.5" customHeight="1">
      <c r="B205" s="145"/>
      <c r="C205" s="146" t="s">
        <v>577</v>
      </c>
      <c r="D205" s="146" t="s">
        <v>191</v>
      </c>
      <c r="E205" s="147" t="s">
        <v>2100</v>
      </c>
      <c r="F205" s="148" t="s">
        <v>2101</v>
      </c>
      <c r="G205" s="149" t="s">
        <v>864</v>
      </c>
      <c r="H205" s="150">
        <v>1</v>
      </c>
      <c r="I205" s="151"/>
      <c r="J205" s="152">
        <f t="shared" si="30"/>
        <v>0</v>
      </c>
      <c r="K205" s="148" t="s">
        <v>195</v>
      </c>
      <c r="L205" s="29"/>
      <c r="M205" s="153" t="s">
        <v>3</v>
      </c>
      <c r="N205" s="154" t="s">
        <v>44</v>
      </c>
      <c r="O205" s="49"/>
      <c r="P205" s="155">
        <f t="shared" si="31"/>
        <v>0</v>
      </c>
      <c r="Q205" s="155">
        <v>2.4160000000000001E-2</v>
      </c>
      <c r="R205" s="155">
        <f t="shared" si="32"/>
        <v>2.4160000000000001E-2</v>
      </c>
      <c r="S205" s="155">
        <v>0</v>
      </c>
      <c r="T205" s="156">
        <f t="shared" si="33"/>
        <v>0</v>
      </c>
      <c r="AR205" s="157" t="s">
        <v>254</v>
      </c>
      <c r="AT205" s="157" t="s">
        <v>191</v>
      </c>
      <c r="AU205" s="157" t="s">
        <v>85</v>
      </c>
      <c r="AY205" s="14" t="s">
        <v>189</v>
      </c>
      <c r="BE205" s="158">
        <f t="shared" si="34"/>
        <v>0</v>
      </c>
      <c r="BF205" s="158">
        <f t="shared" si="35"/>
        <v>0</v>
      </c>
      <c r="BG205" s="158">
        <f t="shared" si="36"/>
        <v>0</v>
      </c>
      <c r="BH205" s="158">
        <f t="shared" si="37"/>
        <v>0</v>
      </c>
      <c r="BI205" s="158">
        <f t="shared" si="38"/>
        <v>0</v>
      </c>
      <c r="BJ205" s="14" t="s">
        <v>85</v>
      </c>
      <c r="BK205" s="158">
        <f t="shared" si="39"/>
        <v>0</v>
      </c>
      <c r="BL205" s="14" t="s">
        <v>254</v>
      </c>
      <c r="BM205" s="157" t="s">
        <v>2102</v>
      </c>
    </row>
    <row r="206" spans="2:65" s="1" customFormat="1" ht="16.5" customHeight="1">
      <c r="B206" s="145"/>
      <c r="C206" s="146" t="s">
        <v>579</v>
      </c>
      <c r="D206" s="146" t="s">
        <v>191</v>
      </c>
      <c r="E206" s="147" t="s">
        <v>2103</v>
      </c>
      <c r="F206" s="148" t="s">
        <v>2104</v>
      </c>
      <c r="G206" s="149" t="s">
        <v>864</v>
      </c>
      <c r="H206" s="150">
        <v>40</v>
      </c>
      <c r="I206" s="151"/>
      <c r="J206" s="152">
        <f t="shared" si="30"/>
        <v>0</v>
      </c>
      <c r="K206" s="148" t="s">
        <v>195</v>
      </c>
      <c r="L206" s="29"/>
      <c r="M206" s="153" t="s">
        <v>3</v>
      </c>
      <c r="N206" s="154" t="s">
        <v>44</v>
      </c>
      <c r="O206" s="49"/>
      <c r="P206" s="155">
        <f t="shared" si="31"/>
        <v>0</v>
      </c>
      <c r="Q206" s="155">
        <v>2.9999999999999997E-4</v>
      </c>
      <c r="R206" s="155">
        <f t="shared" si="32"/>
        <v>1.1999999999999999E-2</v>
      </c>
      <c r="S206" s="155">
        <v>0</v>
      </c>
      <c r="T206" s="156">
        <f t="shared" si="33"/>
        <v>0</v>
      </c>
      <c r="AR206" s="157" t="s">
        <v>254</v>
      </c>
      <c r="AT206" s="157" t="s">
        <v>191</v>
      </c>
      <c r="AU206" s="157" t="s">
        <v>85</v>
      </c>
      <c r="AY206" s="14" t="s">
        <v>189</v>
      </c>
      <c r="BE206" s="158">
        <f t="shared" si="34"/>
        <v>0</v>
      </c>
      <c r="BF206" s="158">
        <f t="shared" si="35"/>
        <v>0</v>
      </c>
      <c r="BG206" s="158">
        <f t="shared" si="36"/>
        <v>0</v>
      </c>
      <c r="BH206" s="158">
        <f t="shared" si="37"/>
        <v>0</v>
      </c>
      <c r="BI206" s="158">
        <f t="shared" si="38"/>
        <v>0</v>
      </c>
      <c r="BJ206" s="14" t="s">
        <v>85</v>
      </c>
      <c r="BK206" s="158">
        <f t="shared" si="39"/>
        <v>0</v>
      </c>
      <c r="BL206" s="14" t="s">
        <v>254</v>
      </c>
      <c r="BM206" s="157" t="s">
        <v>2105</v>
      </c>
    </row>
    <row r="207" spans="2:65" s="1" customFormat="1" ht="16.5" customHeight="1">
      <c r="B207" s="145"/>
      <c r="C207" s="146" t="s">
        <v>581</v>
      </c>
      <c r="D207" s="146" t="s">
        <v>191</v>
      </c>
      <c r="E207" s="147" t="s">
        <v>2106</v>
      </c>
      <c r="F207" s="148" t="s">
        <v>2107</v>
      </c>
      <c r="G207" s="149" t="s">
        <v>307</v>
      </c>
      <c r="H207" s="150">
        <v>20</v>
      </c>
      <c r="I207" s="151"/>
      <c r="J207" s="152">
        <f t="shared" si="30"/>
        <v>0</v>
      </c>
      <c r="K207" s="148" t="s">
        <v>195</v>
      </c>
      <c r="L207" s="29"/>
      <c r="M207" s="153" t="s">
        <v>3</v>
      </c>
      <c r="N207" s="154" t="s">
        <v>44</v>
      </c>
      <c r="O207" s="49"/>
      <c r="P207" s="155">
        <f t="shared" si="31"/>
        <v>0</v>
      </c>
      <c r="Q207" s="155">
        <v>1.09E-3</v>
      </c>
      <c r="R207" s="155">
        <f t="shared" si="32"/>
        <v>2.18E-2</v>
      </c>
      <c r="S207" s="155">
        <v>0</v>
      </c>
      <c r="T207" s="156">
        <f t="shared" si="33"/>
        <v>0</v>
      </c>
      <c r="AR207" s="157" t="s">
        <v>254</v>
      </c>
      <c r="AT207" s="157" t="s">
        <v>191</v>
      </c>
      <c r="AU207" s="157" t="s">
        <v>85</v>
      </c>
      <c r="AY207" s="14" t="s">
        <v>189</v>
      </c>
      <c r="BE207" s="158">
        <f t="shared" si="34"/>
        <v>0</v>
      </c>
      <c r="BF207" s="158">
        <f t="shared" si="35"/>
        <v>0</v>
      </c>
      <c r="BG207" s="158">
        <f t="shared" si="36"/>
        <v>0</v>
      </c>
      <c r="BH207" s="158">
        <f t="shared" si="37"/>
        <v>0</v>
      </c>
      <c r="BI207" s="158">
        <f t="shared" si="38"/>
        <v>0</v>
      </c>
      <c r="BJ207" s="14" t="s">
        <v>85</v>
      </c>
      <c r="BK207" s="158">
        <f t="shared" si="39"/>
        <v>0</v>
      </c>
      <c r="BL207" s="14" t="s">
        <v>254</v>
      </c>
      <c r="BM207" s="157" t="s">
        <v>2108</v>
      </c>
    </row>
    <row r="208" spans="2:65" s="1" customFormat="1" ht="16.5" customHeight="1">
      <c r="B208" s="145"/>
      <c r="C208" s="146" t="s">
        <v>584</v>
      </c>
      <c r="D208" s="146" t="s">
        <v>191</v>
      </c>
      <c r="E208" s="147" t="s">
        <v>2109</v>
      </c>
      <c r="F208" s="148" t="s">
        <v>2110</v>
      </c>
      <c r="G208" s="149" t="s">
        <v>864</v>
      </c>
      <c r="H208" s="150">
        <v>1</v>
      </c>
      <c r="I208" s="151"/>
      <c r="J208" s="152">
        <f t="shared" si="30"/>
        <v>0</v>
      </c>
      <c r="K208" s="148" t="s">
        <v>195</v>
      </c>
      <c r="L208" s="29"/>
      <c r="M208" s="153" t="s">
        <v>3</v>
      </c>
      <c r="N208" s="154" t="s">
        <v>44</v>
      </c>
      <c r="O208" s="49"/>
      <c r="P208" s="155">
        <f t="shared" si="31"/>
        <v>0</v>
      </c>
      <c r="Q208" s="155">
        <v>1.9599999999999999E-3</v>
      </c>
      <c r="R208" s="155">
        <f t="shared" si="32"/>
        <v>1.9599999999999999E-3</v>
      </c>
      <c r="S208" s="155">
        <v>0</v>
      </c>
      <c r="T208" s="156">
        <f t="shared" si="33"/>
        <v>0</v>
      </c>
      <c r="AR208" s="157" t="s">
        <v>254</v>
      </c>
      <c r="AT208" s="157" t="s">
        <v>191</v>
      </c>
      <c r="AU208" s="157" t="s">
        <v>85</v>
      </c>
      <c r="AY208" s="14" t="s">
        <v>189</v>
      </c>
      <c r="BE208" s="158">
        <f t="shared" si="34"/>
        <v>0</v>
      </c>
      <c r="BF208" s="158">
        <f t="shared" si="35"/>
        <v>0</v>
      </c>
      <c r="BG208" s="158">
        <f t="shared" si="36"/>
        <v>0</v>
      </c>
      <c r="BH208" s="158">
        <f t="shared" si="37"/>
        <v>0</v>
      </c>
      <c r="BI208" s="158">
        <f t="shared" si="38"/>
        <v>0</v>
      </c>
      <c r="BJ208" s="14" t="s">
        <v>85</v>
      </c>
      <c r="BK208" s="158">
        <f t="shared" si="39"/>
        <v>0</v>
      </c>
      <c r="BL208" s="14" t="s">
        <v>254</v>
      </c>
      <c r="BM208" s="157" t="s">
        <v>2111</v>
      </c>
    </row>
    <row r="209" spans="2:65" s="1" customFormat="1" ht="16.5" customHeight="1">
      <c r="B209" s="145"/>
      <c r="C209" s="146" t="s">
        <v>588</v>
      </c>
      <c r="D209" s="146" t="s">
        <v>191</v>
      </c>
      <c r="E209" s="147" t="s">
        <v>2109</v>
      </c>
      <c r="F209" s="148" t="s">
        <v>2110</v>
      </c>
      <c r="G209" s="149" t="s">
        <v>864</v>
      </c>
      <c r="H209" s="150">
        <v>10</v>
      </c>
      <c r="I209" s="151"/>
      <c r="J209" s="152">
        <f t="shared" si="30"/>
        <v>0</v>
      </c>
      <c r="K209" s="148" t="s">
        <v>195</v>
      </c>
      <c r="L209" s="29"/>
      <c r="M209" s="153" t="s">
        <v>3</v>
      </c>
      <c r="N209" s="154" t="s">
        <v>44</v>
      </c>
      <c r="O209" s="49"/>
      <c r="P209" s="155">
        <f t="shared" si="31"/>
        <v>0</v>
      </c>
      <c r="Q209" s="155">
        <v>1.9599999999999999E-3</v>
      </c>
      <c r="R209" s="155">
        <f t="shared" si="32"/>
        <v>1.9599999999999999E-2</v>
      </c>
      <c r="S209" s="155">
        <v>0</v>
      </c>
      <c r="T209" s="156">
        <f t="shared" si="33"/>
        <v>0</v>
      </c>
      <c r="AR209" s="157" t="s">
        <v>254</v>
      </c>
      <c r="AT209" s="157" t="s">
        <v>191</v>
      </c>
      <c r="AU209" s="157" t="s">
        <v>85</v>
      </c>
      <c r="AY209" s="14" t="s">
        <v>189</v>
      </c>
      <c r="BE209" s="158">
        <f t="shared" si="34"/>
        <v>0</v>
      </c>
      <c r="BF209" s="158">
        <f t="shared" si="35"/>
        <v>0</v>
      </c>
      <c r="BG209" s="158">
        <f t="shared" si="36"/>
        <v>0</v>
      </c>
      <c r="BH209" s="158">
        <f t="shared" si="37"/>
        <v>0</v>
      </c>
      <c r="BI209" s="158">
        <f t="shared" si="38"/>
        <v>0</v>
      </c>
      <c r="BJ209" s="14" t="s">
        <v>85</v>
      </c>
      <c r="BK209" s="158">
        <f t="shared" si="39"/>
        <v>0</v>
      </c>
      <c r="BL209" s="14" t="s">
        <v>254</v>
      </c>
      <c r="BM209" s="157" t="s">
        <v>2112</v>
      </c>
    </row>
    <row r="210" spans="2:65" s="1" customFormat="1" ht="16.5" customHeight="1">
      <c r="B210" s="145"/>
      <c r="C210" s="146" t="s">
        <v>592</v>
      </c>
      <c r="D210" s="146" t="s">
        <v>191</v>
      </c>
      <c r="E210" s="147" t="s">
        <v>2113</v>
      </c>
      <c r="F210" s="148" t="s">
        <v>2114</v>
      </c>
      <c r="G210" s="149" t="s">
        <v>864</v>
      </c>
      <c r="H210" s="150">
        <v>10</v>
      </c>
      <c r="I210" s="151"/>
      <c r="J210" s="152">
        <f t="shared" si="30"/>
        <v>0</v>
      </c>
      <c r="K210" s="148" t="s">
        <v>195</v>
      </c>
      <c r="L210" s="29"/>
      <c r="M210" s="153" t="s">
        <v>3</v>
      </c>
      <c r="N210" s="154" t="s">
        <v>44</v>
      </c>
      <c r="O210" s="49"/>
      <c r="P210" s="155">
        <f t="shared" si="31"/>
        <v>0</v>
      </c>
      <c r="Q210" s="155">
        <v>1.8400000000000001E-3</v>
      </c>
      <c r="R210" s="155">
        <f t="shared" si="32"/>
        <v>1.84E-2</v>
      </c>
      <c r="S210" s="155">
        <v>0</v>
      </c>
      <c r="T210" s="156">
        <f t="shared" si="33"/>
        <v>0</v>
      </c>
      <c r="AR210" s="157" t="s">
        <v>254</v>
      </c>
      <c r="AT210" s="157" t="s">
        <v>191</v>
      </c>
      <c r="AU210" s="157" t="s">
        <v>85</v>
      </c>
      <c r="AY210" s="14" t="s">
        <v>189</v>
      </c>
      <c r="BE210" s="158">
        <f t="shared" si="34"/>
        <v>0</v>
      </c>
      <c r="BF210" s="158">
        <f t="shared" si="35"/>
        <v>0</v>
      </c>
      <c r="BG210" s="158">
        <f t="shared" si="36"/>
        <v>0</v>
      </c>
      <c r="BH210" s="158">
        <f t="shared" si="37"/>
        <v>0</v>
      </c>
      <c r="BI210" s="158">
        <f t="shared" si="38"/>
        <v>0</v>
      </c>
      <c r="BJ210" s="14" t="s">
        <v>85</v>
      </c>
      <c r="BK210" s="158">
        <f t="shared" si="39"/>
        <v>0</v>
      </c>
      <c r="BL210" s="14" t="s">
        <v>254</v>
      </c>
      <c r="BM210" s="157" t="s">
        <v>2115</v>
      </c>
    </row>
    <row r="211" spans="2:65" s="1" customFormat="1" ht="16.5" customHeight="1">
      <c r="B211" s="145"/>
      <c r="C211" s="146" t="s">
        <v>596</v>
      </c>
      <c r="D211" s="146" t="s">
        <v>191</v>
      </c>
      <c r="E211" s="147" t="s">
        <v>2116</v>
      </c>
      <c r="F211" s="148" t="s">
        <v>2117</v>
      </c>
      <c r="G211" s="149" t="s">
        <v>864</v>
      </c>
      <c r="H211" s="150">
        <v>10</v>
      </c>
      <c r="I211" s="151"/>
      <c r="J211" s="152">
        <f t="shared" si="30"/>
        <v>0</v>
      </c>
      <c r="K211" s="148" t="s">
        <v>195</v>
      </c>
      <c r="L211" s="29"/>
      <c r="M211" s="153" t="s">
        <v>3</v>
      </c>
      <c r="N211" s="154" t="s">
        <v>44</v>
      </c>
      <c r="O211" s="49"/>
      <c r="P211" s="155">
        <f t="shared" si="31"/>
        <v>0</v>
      </c>
      <c r="Q211" s="155">
        <v>1.8400000000000001E-3</v>
      </c>
      <c r="R211" s="155">
        <f t="shared" si="32"/>
        <v>1.84E-2</v>
      </c>
      <c r="S211" s="155">
        <v>0</v>
      </c>
      <c r="T211" s="156">
        <f t="shared" si="33"/>
        <v>0</v>
      </c>
      <c r="AR211" s="157" t="s">
        <v>254</v>
      </c>
      <c r="AT211" s="157" t="s">
        <v>191</v>
      </c>
      <c r="AU211" s="157" t="s">
        <v>85</v>
      </c>
      <c r="AY211" s="14" t="s">
        <v>189</v>
      </c>
      <c r="BE211" s="158">
        <f t="shared" si="34"/>
        <v>0</v>
      </c>
      <c r="BF211" s="158">
        <f t="shared" si="35"/>
        <v>0</v>
      </c>
      <c r="BG211" s="158">
        <f t="shared" si="36"/>
        <v>0</v>
      </c>
      <c r="BH211" s="158">
        <f t="shared" si="37"/>
        <v>0</v>
      </c>
      <c r="BI211" s="158">
        <f t="shared" si="38"/>
        <v>0</v>
      </c>
      <c r="BJ211" s="14" t="s">
        <v>85</v>
      </c>
      <c r="BK211" s="158">
        <f t="shared" si="39"/>
        <v>0</v>
      </c>
      <c r="BL211" s="14" t="s">
        <v>254</v>
      </c>
      <c r="BM211" s="157" t="s">
        <v>2118</v>
      </c>
    </row>
    <row r="212" spans="2:65" s="1" customFormat="1" ht="16.5" customHeight="1">
      <c r="B212" s="145"/>
      <c r="C212" s="146" t="s">
        <v>600</v>
      </c>
      <c r="D212" s="146" t="s">
        <v>191</v>
      </c>
      <c r="E212" s="147" t="s">
        <v>2119</v>
      </c>
      <c r="F212" s="148" t="s">
        <v>2120</v>
      </c>
      <c r="G212" s="149" t="s">
        <v>307</v>
      </c>
      <c r="H212" s="150">
        <v>10</v>
      </c>
      <c r="I212" s="151"/>
      <c r="J212" s="152">
        <f t="shared" si="30"/>
        <v>0</v>
      </c>
      <c r="K212" s="148" t="s">
        <v>195</v>
      </c>
      <c r="L212" s="29"/>
      <c r="M212" s="153" t="s">
        <v>3</v>
      </c>
      <c r="N212" s="154" t="s">
        <v>44</v>
      </c>
      <c r="O212" s="49"/>
      <c r="P212" s="155">
        <f t="shared" si="31"/>
        <v>0</v>
      </c>
      <c r="Q212" s="155">
        <v>2.7999999999999998E-4</v>
      </c>
      <c r="R212" s="155">
        <f t="shared" si="32"/>
        <v>2.7999999999999995E-3</v>
      </c>
      <c r="S212" s="155">
        <v>0</v>
      </c>
      <c r="T212" s="156">
        <f t="shared" si="33"/>
        <v>0</v>
      </c>
      <c r="AR212" s="157" t="s">
        <v>254</v>
      </c>
      <c r="AT212" s="157" t="s">
        <v>191</v>
      </c>
      <c r="AU212" s="157" t="s">
        <v>85</v>
      </c>
      <c r="AY212" s="14" t="s">
        <v>189</v>
      </c>
      <c r="BE212" s="158">
        <f t="shared" si="34"/>
        <v>0</v>
      </c>
      <c r="BF212" s="158">
        <f t="shared" si="35"/>
        <v>0</v>
      </c>
      <c r="BG212" s="158">
        <f t="shared" si="36"/>
        <v>0</v>
      </c>
      <c r="BH212" s="158">
        <f t="shared" si="37"/>
        <v>0</v>
      </c>
      <c r="BI212" s="158">
        <f t="shared" si="38"/>
        <v>0</v>
      </c>
      <c r="BJ212" s="14" t="s">
        <v>85</v>
      </c>
      <c r="BK212" s="158">
        <f t="shared" si="39"/>
        <v>0</v>
      </c>
      <c r="BL212" s="14" t="s">
        <v>254</v>
      </c>
      <c r="BM212" s="157" t="s">
        <v>2121</v>
      </c>
    </row>
    <row r="213" spans="2:65" s="1" customFormat="1" ht="24" customHeight="1">
      <c r="B213" s="145"/>
      <c r="C213" s="146" t="s">
        <v>604</v>
      </c>
      <c r="D213" s="146" t="s">
        <v>191</v>
      </c>
      <c r="E213" s="147" t="s">
        <v>2122</v>
      </c>
      <c r="F213" s="148" t="s">
        <v>2123</v>
      </c>
      <c r="G213" s="149" t="s">
        <v>739</v>
      </c>
      <c r="H213" s="169"/>
      <c r="I213" s="151"/>
      <c r="J213" s="152">
        <f t="shared" si="30"/>
        <v>0</v>
      </c>
      <c r="K213" s="148" t="s">
        <v>195</v>
      </c>
      <c r="L213" s="29"/>
      <c r="M213" s="153" t="s">
        <v>3</v>
      </c>
      <c r="N213" s="154" t="s">
        <v>44</v>
      </c>
      <c r="O213" s="49"/>
      <c r="P213" s="155">
        <f t="shared" si="31"/>
        <v>0</v>
      </c>
      <c r="Q213" s="155">
        <v>0</v>
      </c>
      <c r="R213" s="155">
        <f t="shared" si="32"/>
        <v>0</v>
      </c>
      <c r="S213" s="155">
        <v>0</v>
      </c>
      <c r="T213" s="156">
        <f t="shared" si="33"/>
        <v>0</v>
      </c>
      <c r="AR213" s="157" t="s">
        <v>254</v>
      </c>
      <c r="AT213" s="157" t="s">
        <v>191</v>
      </c>
      <c r="AU213" s="157" t="s">
        <v>85</v>
      </c>
      <c r="AY213" s="14" t="s">
        <v>189</v>
      </c>
      <c r="BE213" s="158">
        <f t="shared" si="34"/>
        <v>0</v>
      </c>
      <c r="BF213" s="158">
        <f t="shared" si="35"/>
        <v>0</v>
      </c>
      <c r="BG213" s="158">
        <f t="shared" si="36"/>
        <v>0</v>
      </c>
      <c r="BH213" s="158">
        <f t="shared" si="37"/>
        <v>0</v>
      </c>
      <c r="BI213" s="158">
        <f t="shared" si="38"/>
        <v>0</v>
      </c>
      <c r="BJ213" s="14" t="s">
        <v>85</v>
      </c>
      <c r="BK213" s="158">
        <f t="shared" si="39"/>
        <v>0</v>
      </c>
      <c r="BL213" s="14" t="s">
        <v>254</v>
      </c>
      <c r="BM213" s="157" t="s">
        <v>2124</v>
      </c>
    </row>
    <row r="214" spans="2:65" s="11" customFormat="1" ht="22.9" customHeight="1">
      <c r="B214" s="132"/>
      <c r="D214" s="133" t="s">
        <v>71</v>
      </c>
      <c r="E214" s="143" t="s">
        <v>2125</v>
      </c>
      <c r="F214" s="143" t="s">
        <v>2126</v>
      </c>
      <c r="I214" s="135"/>
      <c r="J214" s="144">
        <f>BK214</f>
        <v>0</v>
      </c>
      <c r="L214" s="132"/>
      <c r="M214" s="137"/>
      <c r="N214" s="138"/>
      <c r="O214" s="138"/>
      <c r="P214" s="139">
        <f>P215</f>
        <v>0</v>
      </c>
      <c r="Q214" s="138"/>
      <c r="R214" s="139">
        <f>R215</f>
        <v>0.1865</v>
      </c>
      <c r="S214" s="138"/>
      <c r="T214" s="140">
        <f>T215</f>
        <v>0</v>
      </c>
      <c r="AR214" s="133" t="s">
        <v>85</v>
      </c>
      <c r="AT214" s="141" t="s">
        <v>71</v>
      </c>
      <c r="AU214" s="141" t="s">
        <v>79</v>
      </c>
      <c r="AY214" s="133" t="s">
        <v>189</v>
      </c>
      <c r="BK214" s="142">
        <f>BK215</f>
        <v>0</v>
      </c>
    </row>
    <row r="215" spans="2:65" s="1" customFormat="1" ht="24" customHeight="1">
      <c r="B215" s="145"/>
      <c r="C215" s="146" t="s">
        <v>609</v>
      </c>
      <c r="D215" s="146" t="s">
        <v>191</v>
      </c>
      <c r="E215" s="147" t="s">
        <v>2127</v>
      </c>
      <c r="F215" s="148" t="s">
        <v>2128</v>
      </c>
      <c r="G215" s="149" t="s">
        <v>864</v>
      </c>
      <c r="H215" s="150">
        <v>10</v>
      </c>
      <c r="I215" s="151"/>
      <c r="J215" s="152">
        <f>ROUND(I215*H215,2)</f>
        <v>0</v>
      </c>
      <c r="K215" s="148" t="s">
        <v>195</v>
      </c>
      <c r="L215" s="29"/>
      <c r="M215" s="153" t="s">
        <v>3</v>
      </c>
      <c r="N215" s="154" t="s">
        <v>44</v>
      </c>
      <c r="O215" s="49"/>
      <c r="P215" s="155">
        <f>O215*H215</f>
        <v>0</v>
      </c>
      <c r="Q215" s="155">
        <v>1.865E-2</v>
      </c>
      <c r="R215" s="155">
        <f>Q215*H215</f>
        <v>0.1865</v>
      </c>
      <c r="S215" s="155">
        <v>0</v>
      </c>
      <c r="T215" s="156">
        <f>S215*H215</f>
        <v>0</v>
      </c>
      <c r="AR215" s="157" t="s">
        <v>254</v>
      </c>
      <c r="AT215" s="157" t="s">
        <v>191</v>
      </c>
      <c r="AU215" s="157" t="s">
        <v>85</v>
      </c>
      <c r="AY215" s="14" t="s">
        <v>189</v>
      </c>
      <c r="BE215" s="158">
        <f>IF(N215="základní",J215,0)</f>
        <v>0</v>
      </c>
      <c r="BF215" s="158">
        <f>IF(N215="snížená",J215,0)</f>
        <v>0</v>
      </c>
      <c r="BG215" s="158">
        <f>IF(N215="zákl. přenesená",J215,0)</f>
        <v>0</v>
      </c>
      <c r="BH215" s="158">
        <f>IF(N215="sníž. přenesená",J215,0)</f>
        <v>0</v>
      </c>
      <c r="BI215" s="158">
        <f>IF(N215="nulová",J215,0)</f>
        <v>0</v>
      </c>
      <c r="BJ215" s="14" t="s">
        <v>85</v>
      </c>
      <c r="BK215" s="158">
        <f>ROUND(I215*H215,2)</f>
        <v>0</v>
      </c>
      <c r="BL215" s="14" t="s">
        <v>254</v>
      </c>
      <c r="BM215" s="157" t="s">
        <v>2129</v>
      </c>
    </row>
    <row r="216" spans="2:65" s="11" customFormat="1" ht="22.9" customHeight="1">
      <c r="B216" s="132"/>
      <c r="D216" s="133" t="s">
        <v>71</v>
      </c>
      <c r="E216" s="143" t="s">
        <v>1108</v>
      </c>
      <c r="F216" s="143" t="s">
        <v>1109</v>
      </c>
      <c r="I216" s="135"/>
      <c r="J216" s="144">
        <f>BK216</f>
        <v>0</v>
      </c>
      <c r="L216" s="132"/>
      <c r="M216" s="137"/>
      <c r="N216" s="138"/>
      <c r="O216" s="138"/>
      <c r="P216" s="139">
        <f>P217</f>
        <v>0</v>
      </c>
      <c r="Q216" s="138"/>
      <c r="R216" s="139">
        <f>R217</f>
        <v>0</v>
      </c>
      <c r="S216" s="138"/>
      <c r="T216" s="140">
        <f>T217</f>
        <v>0</v>
      </c>
      <c r="AR216" s="133" t="s">
        <v>85</v>
      </c>
      <c r="AT216" s="141" t="s">
        <v>71</v>
      </c>
      <c r="AU216" s="141" t="s">
        <v>79</v>
      </c>
      <c r="AY216" s="133" t="s">
        <v>189</v>
      </c>
      <c r="BK216" s="142">
        <f>BK217</f>
        <v>0</v>
      </c>
    </row>
    <row r="217" spans="2:65" s="1" customFormat="1" ht="16.5" customHeight="1">
      <c r="B217" s="145"/>
      <c r="C217" s="146" t="s">
        <v>613</v>
      </c>
      <c r="D217" s="146" t="s">
        <v>191</v>
      </c>
      <c r="E217" s="147" t="s">
        <v>2130</v>
      </c>
      <c r="F217" s="148" t="s">
        <v>2131</v>
      </c>
      <c r="G217" s="149" t="s">
        <v>890</v>
      </c>
      <c r="H217" s="150">
        <v>1</v>
      </c>
      <c r="I217" s="151"/>
      <c r="J217" s="152">
        <f>ROUND(I217*H217,2)</f>
        <v>0</v>
      </c>
      <c r="K217" s="148" t="s">
        <v>1453</v>
      </c>
      <c r="L217" s="29"/>
      <c r="M217" s="170" t="s">
        <v>3</v>
      </c>
      <c r="N217" s="171" t="s">
        <v>44</v>
      </c>
      <c r="O217" s="172"/>
      <c r="P217" s="173">
        <f>O217*H217</f>
        <v>0</v>
      </c>
      <c r="Q217" s="173">
        <v>0</v>
      </c>
      <c r="R217" s="173">
        <f>Q217*H217</f>
        <v>0</v>
      </c>
      <c r="S217" s="173">
        <v>0</v>
      </c>
      <c r="T217" s="174">
        <f>S217*H217</f>
        <v>0</v>
      </c>
      <c r="AR217" s="157" t="s">
        <v>254</v>
      </c>
      <c r="AT217" s="157" t="s">
        <v>191</v>
      </c>
      <c r="AU217" s="157" t="s">
        <v>85</v>
      </c>
      <c r="AY217" s="14" t="s">
        <v>189</v>
      </c>
      <c r="BE217" s="158">
        <f>IF(N217="základní",J217,0)</f>
        <v>0</v>
      </c>
      <c r="BF217" s="158">
        <f>IF(N217="snížená",J217,0)</f>
        <v>0</v>
      </c>
      <c r="BG217" s="158">
        <f>IF(N217="zákl. přenesená",J217,0)</f>
        <v>0</v>
      </c>
      <c r="BH217" s="158">
        <f>IF(N217="sníž. přenesená",J217,0)</f>
        <v>0</v>
      </c>
      <c r="BI217" s="158">
        <f>IF(N217="nulová",J217,0)</f>
        <v>0</v>
      </c>
      <c r="BJ217" s="14" t="s">
        <v>85</v>
      </c>
      <c r="BK217" s="158">
        <f>ROUND(I217*H217,2)</f>
        <v>0</v>
      </c>
      <c r="BL217" s="14" t="s">
        <v>254</v>
      </c>
      <c r="BM217" s="157" t="s">
        <v>2132</v>
      </c>
    </row>
    <row r="218" spans="2:65" s="1" customFormat="1" ht="6.95" customHeight="1">
      <c r="B218" s="38"/>
      <c r="C218" s="39"/>
      <c r="D218" s="39"/>
      <c r="E218" s="39"/>
      <c r="F218" s="39"/>
      <c r="G218" s="39"/>
      <c r="H218" s="39"/>
      <c r="I218" s="106"/>
      <c r="J218" s="39"/>
      <c r="K218" s="39"/>
      <c r="L218" s="29"/>
    </row>
  </sheetData>
  <autoFilter ref="C97:K217" xr:uid="{00000000-0009-0000-0000-000007000000}"/>
  <mergeCells count="12">
    <mergeCell ref="E90:H90"/>
    <mergeCell ref="L2:V2"/>
    <mergeCell ref="E50:H50"/>
    <mergeCell ref="E52:H52"/>
    <mergeCell ref="E54:H54"/>
    <mergeCell ref="E86:H86"/>
    <mergeCell ref="E88:H8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79"/>
  <sheetViews>
    <sheetView showGridLines="0" workbookViewId="0">
      <selection activeCell="F32" sqref="F3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9" width="20.1640625" style="87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3" t="s">
        <v>6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106</v>
      </c>
    </row>
    <row r="3" spans="2:46" ht="6.95" customHeight="1">
      <c r="B3" s="15"/>
      <c r="C3" s="16"/>
      <c r="D3" s="16"/>
      <c r="E3" s="16"/>
      <c r="F3" s="16"/>
      <c r="G3" s="16"/>
      <c r="H3" s="16"/>
      <c r="I3" s="88"/>
      <c r="J3" s="16"/>
      <c r="K3" s="16"/>
      <c r="L3" s="17"/>
      <c r="AT3" s="14" t="s">
        <v>79</v>
      </c>
    </row>
    <row r="4" spans="2:46" ht="24.95" customHeight="1">
      <c r="B4" s="17"/>
      <c r="D4" s="18" t="s">
        <v>136</v>
      </c>
      <c r="L4" s="17"/>
      <c r="M4" s="89" t="s">
        <v>11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17</v>
      </c>
      <c r="L6" s="17"/>
    </row>
    <row r="7" spans="2:46" ht="16.5" customHeight="1">
      <c r="B7" s="17"/>
      <c r="E7" s="299" t="str">
        <f>'Rekapitulace stavby'!K6</f>
        <v>Sociální bydlení v ul. Mlýnská, Bystřice pod Hostýnem</v>
      </c>
      <c r="F7" s="300"/>
      <c r="G7" s="300"/>
      <c r="H7" s="300"/>
      <c r="L7" s="17"/>
    </row>
    <row r="8" spans="2:46" ht="12" customHeight="1">
      <c r="B8" s="17"/>
      <c r="D8" s="24" t="s">
        <v>137</v>
      </c>
      <c r="L8" s="17"/>
    </row>
    <row r="9" spans="2:46" s="1" customFormat="1" ht="16.5" customHeight="1">
      <c r="B9" s="29"/>
      <c r="E9" s="299" t="s">
        <v>138</v>
      </c>
      <c r="F9" s="298"/>
      <c r="G9" s="298"/>
      <c r="H9" s="298"/>
      <c r="I9" s="90"/>
      <c r="L9" s="29"/>
    </row>
    <row r="10" spans="2:46" s="1" customFormat="1" ht="12" customHeight="1">
      <c r="B10" s="29"/>
      <c r="D10" s="24" t="s">
        <v>139</v>
      </c>
      <c r="I10" s="90"/>
      <c r="L10" s="29"/>
    </row>
    <row r="11" spans="2:46" s="1" customFormat="1" ht="36.950000000000003" customHeight="1">
      <c r="B11" s="29"/>
      <c r="E11" s="271" t="s">
        <v>2133</v>
      </c>
      <c r="F11" s="298"/>
      <c r="G11" s="298"/>
      <c r="H11" s="298"/>
      <c r="I11" s="90"/>
      <c r="L11" s="29"/>
    </row>
    <row r="12" spans="2:46" s="1" customFormat="1">
      <c r="B12" s="29"/>
      <c r="I12" s="90"/>
      <c r="L12" s="29"/>
    </row>
    <row r="13" spans="2:46" s="1" customFormat="1" ht="12" customHeight="1">
      <c r="B13" s="29"/>
      <c r="D13" s="24" t="s">
        <v>18</v>
      </c>
      <c r="F13" s="22" t="s">
        <v>3</v>
      </c>
      <c r="I13" s="91" t="s">
        <v>19</v>
      </c>
      <c r="J13" s="22" t="s">
        <v>3</v>
      </c>
      <c r="L13" s="29"/>
    </row>
    <row r="14" spans="2:46" s="1" customFormat="1" ht="12" customHeight="1">
      <c r="B14" s="29"/>
      <c r="D14" s="24" t="s">
        <v>20</v>
      </c>
      <c r="F14" s="22" t="s">
        <v>21</v>
      </c>
      <c r="I14" s="91" t="s">
        <v>22</v>
      </c>
      <c r="J14" s="46">
        <f>'Rekapitulace stavby'!AN8</f>
        <v>0</v>
      </c>
      <c r="L14" s="29"/>
    </row>
    <row r="15" spans="2:46" s="1" customFormat="1" ht="10.9" customHeight="1">
      <c r="B15" s="29"/>
      <c r="I15" s="90"/>
      <c r="L15" s="29"/>
    </row>
    <row r="16" spans="2:46" s="1" customFormat="1" ht="12" customHeight="1">
      <c r="B16" s="29"/>
      <c r="D16" s="24" t="s">
        <v>23</v>
      </c>
      <c r="I16" s="91" t="s">
        <v>24</v>
      </c>
      <c r="J16" s="22" t="s">
        <v>25</v>
      </c>
      <c r="L16" s="29"/>
    </row>
    <row r="17" spans="2:12" s="1" customFormat="1" ht="18" customHeight="1">
      <c r="B17" s="29"/>
      <c r="E17" s="22" t="s">
        <v>26</v>
      </c>
      <c r="I17" s="91" t="s">
        <v>27</v>
      </c>
      <c r="J17" s="22" t="s">
        <v>3</v>
      </c>
      <c r="L17" s="29"/>
    </row>
    <row r="18" spans="2:12" s="1" customFormat="1" ht="6.95" customHeight="1">
      <c r="B18" s="29"/>
      <c r="I18" s="90"/>
      <c r="L18" s="29"/>
    </row>
    <row r="19" spans="2:12" s="1" customFormat="1" ht="12" customHeight="1">
      <c r="B19" s="29"/>
      <c r="D19" s="24" t="s">
        <v>28</v>
      </c>
      <c r="I19" s="91" t="s">
        <v>24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301" t="str">
        <f>'Rekapitulace stavby'!E14</f>
        <v>Vyplň údaj</v>
      </c>
      <c r="F20" s="274"/>
      <c r="G20" s="274"/>
      <c r="H20" s="274"/>
      <c r="I20" s="91" t="s">
        <v>27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I21" s="90"/>
      <c r="L21" s="29"/>
    </row>
    <row r="22" spans="2:12" s="1" customFormat="1" ht="12" customHeight="1">
      <c r="B22" s="29"/>
      <c r="D22" s="24" t="s">
        <v>30</v>
      </c>
      <c r="I22" s="91" t="s">
        <v>24</v>
      </c>
      <c r="J22" s="22" t="s">
        <v>31</v>
      </c>
      <c r="L22" s="29"/>
    </row>
    <row r="23" spans="2:12" s="1" customFormat="1" ht="18" customHeight="1">
      <c r="B23" s="29"/>
      <c r="E23" s="22" t="s">
        <v>32</v>
      </c>
      <c r="I23" s="91" t="s">
        <v>27</v>
      </c>
      <c r="J23" s="22" t="s">
        <v>3</v>
      </c>
      <c r="L23" s="29"/>
    </row>
    <row r="24" spans="2:12" s="1" customFormat="1" ht="6.95" customHeight="1">
      <c r="B24" s="29"/>
      <c r="I24" s="90"/>
      <c r="L24" s="29"/>
    </row>
    <row r="25" spans="2:12" s="1" customFormat="1" ht="12" customHeight="1">
      <c r="B25" s="29"/>
      <c r="D25" s="24" t="s">
        <v>34</v>
      </c>
      <c r="I25" s="91" t="s">
        <v>24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91" t="s">
        <v>27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I27" s="90"/>
      <c r="L27" s="29"/>
    </row>
    <row r="28" spans="2:12" s="1" customFormat="1" ht="12" customHeight="1">
      <c r="B28" s="29"/>
      <c r="D28" s="24" t="s">
        <v>36</v>
      </c>
      <c r="I28" s="90"/>
      <c r="L28" s="29"/>
    </row>
    <row r="29" spans="2:12" s="7" customFormat="1" ht="16.5" customHeight="1">
      <c r="B29" s="92"/>
      <c r="E29" s="278" t="s">
        <v>3</v>
      </c>
      <c r="F29" s="278"/>
      <c r="G29" s="278"/>
      <c r="H29" s="278"/>
      <c r="I29" s="93"/>
      <c r="L29" s="92"/>
    </row>
    <row r="30" spans="2:12" s="1" customFormat="1" ht="6.95" customHeight="1">
      <c r="B30" s="29"/>
      <c r="I30" s="90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94"/>
      <c r="J31" s="47"/>
      <c r="K31" s="47"/>
      <c r="L31" s="29"/>
    </row>
    <row r="32" spans="2:12" s="1" customFormat="1" ht="25.35" customHeight="1">
      <c r="B32" s="29"/>
      <c r="D32" s="95" t="s">
        <v>38</v>
      </c>
      <c r="I32" s="90"/>
      <c r="J32" s="60">
        <f>ROUND(J96,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94"/>
      <c r="J33" s="47"/>
      <c r="K33" s="47"/>
      <c r="L33" s="29"/>
    </row>
    <row r="34" spans="2:12" s="1" customFormat="1" ht="14.45" customHeight="1">
      <c r="B34" s="29"/>
      <c r="F34" s="32" t="s">
        <v>40</v>
      </c>
      <c r="I34" s="96" t="s">
        <v>39</v>
      </c>
      <c r="J34" s="32" t="s">
        <v>41</v>
      </c>
      <c r="L34" s="29"/>
    </row>
    <row r="35" spans="2:12" s="1" customFormat="1" ht="14.45" customHeight="1">
      <c r="B35" s="29"/>
      <c r="D35" s="314" t="s">
        <v>42</v>
      </c>
      <c r="E35" s="24" t="s">
        <v>43</v>
      </c>
      <c r="F35" s="255"/>
      <c r="I35" s="98">
        <v>0.21</v>
      </c>
      <c r="J35" s="255"/>
      <c r="L35" s="29"/>
    </row>
    <row r="36" spans="2:12" s="1" customFormat="1" ht="14.45" customHeight="1">
      <c r="B36" s="29"/>
      <c r="E36" s="310" t="s">
        <v>44</v>
      </c>
      <c r="F36" s="311">
        <f>ROUND((SUM(BF96:BF178)),  2)</f>
        <v>0</v>
      </c>
      <c r="G36" s="312"/>
      <c r="H36" s="312"/>
      <c r="I36" s="313">
        <v>0.15</v>
      </c>
      <c r="J36" s="311">
        <f>ROUND(((SUM(BF96:BF178))*I36),  2)</f>
        <v>0</v>
      </c>
      <c r="L36" s="29"/>
    </row>
    <row r="37" spans="2:12" s="1" customFormat="1" ht="14.45" hidden="1" customHeight="1">
      <c r="B37" s="29"/>
      <c r="E37" s="24" t="s">
        <v>45</v>
      </c>
      <c r="F37" s="97">
        <f>ROUND((SUM(BG96:BG178)),  2)</f>
        <v>0</v>
      </c>
      <c r="I37" s="98">
        <v>0.21</v>
      </c>
      <c r="J37" s="97">
        <f>0</f>
        <v>0</v>
      </c>
      <c r="L37" s="29"/>
    </row>
    <row r="38" spans="2:12" s="1" customFormat="1" ht="14.45" hidden="1" customHeight="1">
      <c r="B38" s="29"/>
      <c r="E38" s="24" t="s">
        <v>46</v>
      </c>
      <c r="F38" s="97">
        <f>ROUND((SUM(BH96:BH178)),  2)</f>
        <v>0</v>
      </c>
      <c r="I38" s="98">
        <v>0.15</v>
      </c>
      <c r="J38" s="97">
        <f>0</f>
        <v>0</v>
      </c>
      <c r="L38" s="29"/>
    </row>
    <row r="39" spans="2:12" s="1" customFormat="1" ht="14.45" hidden="1" customHeight="1">
      <c r="B39" s="29"/>
      <c r="E39" s="24" t="s">
        <v>47</v>
      </c>
      <c r="F39" s="97">
        <f>ROUND((SUM(BI96:BI178)),  2)</f>
        <v>0</v>
      </c>
      <c r="I39" s="98">
        <v>0</v>
      </c>
      <c r="J39" s="97">
        <f>0</f>
        <v>0</v>
      </c>
      <c r="L39" s="29"/>
    </row>
    <row r="40" spans="2:12" s="1" customFormat="1" ht="6.95" customHeight="1">
      <c r="B40" s="29"/>
      <c r="I40" s="90"/>
      <c r="L40" s="29"/>
    </row>
    <row r="41" spans="2:12" s="1" customFormat="1" ht="25.35" customHeight="1">
      <c r="B41" s="29"/>
      <c r="C41" s="99"/>
      <c r="D41" s="100" t="s">
        <v>48</v>
      </c>
      <c r="E41" s="51"/>
      <c r="F41" s="51"/>
      <c r="G41" s="101" t="s">
        <v>49</v>
      </c>
      <c r="H41" s="102" t="s">
        <v>50</v>
      </c>
      <c r="I41" s="103"/>
      <c r="J41" s="104">
        <f>SUM(J32:J39)</f>
        <v>0</v>
      </c>
      <c r="K41" s="105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106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107"/>
      <c r="J46" s="41"/>
      <c r="K46" s="41"/>
      <c r="L46" s="29"/>
    </row>
    <row r="47" spans="2:12" s="1" customFormat="1" ht="24.95" customHeight="1">
      <c r="B47" s="29"/>
      <c r="C47" s="18" t="s">
        <v>141</v>
      </c>
      <c r="I47" s="90"/>
      <c r="L47" s="29"/>
    </row>
    <row r="48" spans="2:12" s="1" customFormat="1" ht="6.95" customHeight="1">
      <c r="B48" s="29"/>
      <c r="I48" s="90"/>
      <c r="L48" s="29"/>
    </row>
    <row r="49" spans="2:47" s="1" customFormat="1" ht="12" customHeight="1">
      <c r="B49" s="29"/>
      <c r="C49" s="24" t="s">
        <v>17</v>
      </c>
      <c r="I49" s="90"/>
      <c r="L49" s="29"/>
    </row>
    <row r="50" spans="2:47" s="1" customFormat="1" ht="16.5" customHeight="1">
      <c r="B50" s="29"/>
      <c r="E50" s="299" t="str">
        <f>E7</f>
        <v>Sociální bydlení v ul. Mlýnská, Bystřice pod Hostýnem</v>
      </c>
      <c r="F50" s="300"/>
      <c r="G50" s="300"/>
      <c r="H50" s="300"/>
      <c r="I50" s="90"/>
      <c r="L50" s="29"/>
    </row>
    <row r="51" spans="2:47" ht="12" customHeight="1">
      <c r="B51" s="17"/>
      <c r="C51" s="24" t="s">
        <v>137</v>
      </c>
      <c r="L51" s="17"/>
    </row>
    <row r="52" spans="2:47" s="1" customFormat="1" ht="16.5" customHeight="1">
      <c r="B52" s="29"/>
      <c r="E52" s="299" t="s">
        <v>138</v>
      </c>
      <c r="F52" s="298"/>
      <c r="G52" s="298"/>
      <c r="H52" s="298"/>
      <c r="I52" s="90"/>
      <c r="L52" s="29"/>
    </row>
    <row r="53" spans="2:47" s="1" customFormat="1" ht="12" customHeight="1">
      <c r="B53" s="29"/>
      <c r="C53" s="24" t="s">
        <v>139</v>
      </c>
      <c r="I53" s="90"/>
      <c r="L53" s="29"/>
    </row>
    <row r="54" spans="2:47" s="1" customFormat="1" ht="16.5" customHeight="1">
      <c r="B54" s="29"/>
      <c r="E54" s="271" t="str">
        <f>E11</f>
        <v>SO01 04-1 - Vytápění</v>
      </c>
      <c r="F54" s="298"/>
      <c r="G54" s="298"/>
      <c r="H54" s="298"/>
      <c r="I54" s="90"/>
      <c r="L54" s="29"/>
    </row>
    <row r="55" spans="2:47" s="1" customFormat="1" ht="6.95" customHeight="1">
      <c r="B55" s="29"/>
      <c r="I55" s="90"/>
      <c r="L55" s="29"/>
    </row>
    <row r="56" spans="2:47" s="1" customFormat="1" ht="12" customHeight="1">
      <c r="B56" s="29"/>
      <c r="C56" s="24" t="s">
        <v>20</v>
      </c>
      <c r="F56" s="22" t="str">
        <f>F14</f>
        <v>Bystřice pod Hostýnem</v>
      </c>
      <c r="I56" s="91" t="s">
        <v>22</v>
      </c>
      <c r="J56" s="46">
        <f>IF(J14="","",J14)</f>
        <v>0</v>
      </c>
      <c r="L56" s="29"/>
    </row>
    <row r="57" spans="2:47" s="1" customFormat="1" ht="6.95" customHeight="1">
      <c r="B57" s="29"/>
      <c r="I57" s="90"/>
      <c r="L57" s="29"/>
    </row>
    <row r="58" spans="2:47" s="1" customFormat="1" ht="15.2" customHeight="1">
      <c r="B58" s="29"/>
      <c r="C58" s="24" t="s">
        <v>23</v>
      </c>
      <c r="F58" s="22" t="str">
        <f>E17</f>
        <v>Město Bystřice pod Hostýnem, Masarykovo nám. 137</v>
      </c>
      <c r="I58" s="91" t="s">
        <v>30</v>
      </c>
      <c r="J58" s="27" t="str">
        <f>E23</f>
        <v>dnprojekce s.r.o.</v>
      </c>
      <c r="L58" s="29"/>
    </row>
    <row r="59" spans="2:47" s="1" customFormat="1" ht="15.2" customHeight="1">
      <c r="B59" s="29"/>
      <c r="C59" s="24" t="s">
        <v>28</v>
      </c>
      <c r="F59" s="22" t="str">
        <f>IF(E20="","",E20)</f>
        <v>Vyplň údaj</v>
      </c>
      <c r="I59" s="91" t="s">
        <v>34</v>
      </c>
      <c r="J59" s="27" t="str">
        <f>E26</f>
        <v xml:space="preserve"> </v>
      </c>
      <c r="L59" s="29"/>
    </row>
    <row r="60" spans="2:47" s="1" customFormat="1" ht="10.35" customHeight="1">
      <c r="B60" s="29"/>
      <c r="I60" s="90"/>
      <c r="L60" s="29"/>
    </row>
    <row r="61" spans="2:47" s="1" customFormat="1" ht="29.25" customHeight="1">
      <c r="B61" s="29"/>
      <c r="C61" s="108" t="s">
        <v>142</v>
      </c>
      <c r="D61" s="99"/>
      <c r="E61" s="99"/>
      <c r="F61" s="99"/>
      <c r="G61" s="99"/>
      <c r="H61" s="99"/>
      <c r="I61" s="109"/>
      <c r="J61" s="110" t="s">
        <v>143</v>
      </c>
      <c r="K61" s="99"/>
      <c r="L61" s="29"/>
    </row>
    <row r="62" spans="2:47" s="1" customFormat="1" ht="10.35" customHeight="1">
      <c r="B62" s="29"/>
      <c r="I62" s="90"/>
      <c r="L62" s="29"/>
    </row>
    <row r="63" spans="2:47" s="1" customFormat="1" ht="22.9" customHeight="1">
      <c r="B63" s="29"/>
      <c r="C63" s="111" t="s">
        <v>70</v>
      </c>
      <c r="I63" s="90"/>
      <c r="J63" s="60">
        <f>J96</f>
        <v>0</v>
      </c>
      <c r="L63" s="29"/>
      <c r="AU63" s="14" t="s">
        <v>144</v>
      </c>
    </row>
    <row r="64" spans="2:47" s="8" customFormat="1" ht="24.95" customHeight="1">
      <c r="B64" s="112"/>
      <c r="D64" s="113" t="s">
        <v>145</v>
      </c>
      <c r="E64" s="114"/>
      <c r="F64" s="114"/>
      <c r="G64" s="114"/>
      <c r="H64" s="114"/>
      <c r="I64" s="115"/>
      <c r="J64" s="116">
        <f>J97</f>
        <v>0</v>
      </c>
      <c r="L64" s="112"/>
    </row>
    <row r="65" spans="2:12" s="9" customFormat="1" ht="19.899999999999999" customHeight="1">
      <c r="B65" s="117"/>
      <c r="D65" s="118" t="s">
        <v>1273</v>
      </c>
      <c r="E65" s="119"/>
      <c r="F65" s="119"/>
      <c r="G65" s="119"/>
      <c r="H65" s="119"/>
      <c r="I65" s="120"/>
      <c r="J65" s="121">
        <f>J98</f>
        <v>0</v>
      </c>
      <c r="L65" s="117"/>
    </row>
    <row r="66" spans="2:12" s="9" customFormat="1" ht="19.899999999999999" customHeight="1">
      <c r="B66" s="117"/>
      <c r="D66" s="118" t="s">
        <v>155</v>
      </c>
      <c r="E66" s="119"/>
      <c r="F66" s="119"/>
      <c r="G66" s="119"/>
      <c r="H66" s="119"/>
      <c r="I66" s="120"/>
      <c r="J66" s="121">
        <f>J100</f>
        <v>0</v>
      </c>
      <c r="L66" s="117"/>
    </row>
    <row r="67" spans="2:12" s="9" customFormat="1" ht="19.899999999999999" customHeight="1">
      <c r="B67" s="117"/>
      <c r="D67" s="118" t="s">
        <v>1274</v>
      </c>
      <c r="E67" s="119"/>
      <c r="F67" s="119"/>
      <c r="G67" s="119"/>
      <c r="H67" s="119"/>
      <c r="I67" s="120"/>
      <c r="J67" s="121">
        <f>J102</f>
        <v>0</v>
      </c>
      <c r="L67" s="117"/>
    </row>
    <row r="68" spans="2:12" s="9" customFormat="1" ht="19.899999999999999" customHeight="1">
      <c r="B68" s="117"/>
      <c r="D68" s="118" t="s">
        <v>157</v>
      </c>
      <c r="E68" s="119"/>
      <c r="F68" s="119"/>
      <c r="G68" s="119"/>
      <c r="H68" s="119"/>
      <c r="I68" s="120"/>
      <c r="J68" s="121">
        <f>J108</f>
        <v>0</v>
      </c>
      <c r="L68" s="117"/>
    </row>
    <row r="69" spans="2:12" s="8" customFormat="1" ht="24.95" customHeight="1">
      <c r="B69" s="112"/>
      <c r="D69" s="113" t="s">
        <v>158</v>
      </c>
      <c r="E69" s="114"/>
      <c r="F69" s="114"/>
      <c r="G69" s="114"/>
      <c r="H69" s="114"/>
      <c r="I69" s="115"/>
      <c r="J69" s="116">
        <f>J110</f>
        <v>0</v>
      </c>
      <c r="L69" s="112"/>
    </row>
    <row r="70" spans="2:12" s="9" customFormat="1" ht="19.899999999999999" customHeight="1">
      <c r="B70" s="117"/>
      <c r="D70" s="118" t="s">
        <v>2134</v>
      </c>
      <c r="E70" s="119"/>
      <c r="F70" s="119"/>
      <c r="G70" s="119"/>
      <c r="H70" s="119"/>
      <c r="I70" s="120"/>
      <c r="J70" s="121">
        <f>J111</f>
        <v>0</v>
      </c>
      <c r="L70" s="117"/>
    </row>
    <row r="71" spans="2:12" s="9" customFormat="1" ht="19.899999999999999" customHeight="1">
      <c r="B71" s="117"/>
      <c r="D71" s="118" t="s">
        <v>2135</v>
      </c>
      <c r="E71" s="119"/>
      <c r="F71" s="119"/>
      <c r="G71" s="119"/>
      <c r="H71" s="119"/>
      <c r="I71" s="120"/>
      <c r="J71" s="121">
        <f>J117</f>
        <v>0</v>
      </c>
      <c r="L71" s="117"/>
    </row>
    <row r="72" spans="2:12" s="9" customFormat="1" ht="19.899999999999999" customHeight="1">
      <c r="B72" s="117"/>
      <c r="D72" s="118" t="s">
        <v>2136</v>
      </c>
      <c r="E72" s="119"/>
      <c r="F72" s="119"/>
      <c r="G72" s="119"/>
      <c r="H72" s="119"/>
      <c r="I72" s="120"/>
      <c r="J72" s="121">
        <f>J131</f>
        <v>0</v>
      </c>
      <c r="L72" s="117"/>
    </row>
    <row r="73" spans="2:12" s="9" customFormat="1" ht="19.899999999999999" customHeight="1">
      <c r="B73" s="117"/>
      <c r="D73" s="118" t="s">
        <v>2137</v>
      </c>
      <c r="E73" s="119"/>
      <c r="F73" s="119"/>
      <c r="G73" s="119"/>
      <c r="H73" s="119"/>
      <c r="I73" s="120"/>
      <c r="J73" s="121">
        <f>J143</f>
        <v>0</v>
      </c>
      <c r="L73" s="117"/>
    </row>
    <row r="74" spans="2:12" s="9" customFormat="1" ht="19.899999999999999" customHeight="1">
      <c r="B74" s="117"/>
      <c r="D74" s="118" t="s">
        <v>2138</v>
      </c>
      <c r="E74" s="119"/>
      <c r="F74" s="119"/>
      <c r="G74" s="119"/>
      <c r="H74" s="119"/>
      <c r="I74" s="120"/>
      <c r="J74" s="121">
        <f>J167</f>
        <v>0</v>
      </c>
      <c r="L74" s="117"/>
    </row>
    <row r="75" spans="2:12" s="1" customFormat="1" ht="21.75" customHeight="1">
      <c r="B75" s="29"/>
      <c r="I75" s="90"/>
      <c r="L75" s="29"/>
    </row>
    <row r="76" spans="2:12" s="1" customFormat="1" ht="6.95" customHeight="1">
      <c r="B76" s="38"/>
      <c r="C76" s="39"/>
      <c r="D76" s="39"/>
      <c r="E76" s="39"/>
      <c r="F76" s="39"/>
      <c r="G76" s="39"/>
      <c r="H76" s="39"/>
      <c r="I76" s="106"/>
      <c r="J76" s="39"/>
      <c r="K76" s="39"/>
      <c r="L76" s="29"/>
    </row>
    <row r="80" spans="2:12" s="1" customFormat="1" ht="6.95" customHeight="1">
      <c r="B80" s="40"/>
      <c r="C80" s="41"/>
      <c r="D80" s="41"/>
      <c r="E80" s="41"/>
      <c r="F80" s="41"/>
      <c r="G80" s="41"/>
      <c r="H80" s="41"/>
      <c r="I80" s="107"/>
      <c r="J80" s="41"/>
      <c r="K80" s="41"/>
      <c r="L80" s="29"/>
    </row>
    <row r="81" spans="2:63" s="1" customFormat="1" ht="24.95" customHeight="1">
      <c r="B81" s="29"/>
      <c r="C81" s="18" t="s">
        <v>174</v>
      </c>
      <c r="I81" s="90"/>
      <c r="L81" s="29"/>
    </row>
    <row r="82" spans="2:63" s="1" customFormat="1" ht="6.95" customHeight="1">
      <c r="B82" s="29"/>
      <c r="I82" s="90"/>
      <c r="L82" s="29"/>
    </row>
    <row r="83" spans="2:63" s="1" customFormat="1" ht="12" customHeight="1">
      <c r="B83" s="29"/>
      <c r="C83" s="24" t="s">
        <v>17</v>
      </c>
      <c r="I83" s="90"/>
      <c r="L83" s="29"/>
    </row>
    <row r="84" spans="2:63" s="1" customFormat="1" ht="16.5" customHeight="1">
      <c r="B84" s="29"/>
      <c r="E84" s="299" t="str">
        <f>E7</f>
        <v>Sociální bydlení v ul. Mlýnská, Bystřice pod Hostýnem</v>
      </c>
      <c r="F84" s="300"/>
      <c r="G84" s="300"/>
      <c r="H84" s="300"/>
      <c r="I84" s="90"/>
      <c r="L84" s="29"/>
    </row>
    <row r="85" spans="2:63" ht="12" customHeight="1">
      <c r="B85" s="17"/>
      <c r="C85" s="24" t="s">
        <v>137</v>
      </c>
      <c r="L85" s="17"/>
    </row>
    <row r="86" spans="2:63" s="1" customFormat="1" ht="16.5" customHeight="1">
      <c r="B86" s="29"/>
      <c r="E86" s="299" t="s">
        <v>138</v>
      </c>
      <c r="F86" s="298"/>
      <c r="G86" s="298"/>
      <c r="H86" s="298"/>
      <c r="I86" s="90"/>
      <c r="L86" s="29"/>
    </row>
    <row r="87" spans="2:63" s="1" customFormat="1" ht="12" customHeight="1">
      <c r="B87" s="29"/>
      <c r="C87" s="24" t="s">
        <v>139</v>
      </c>
      <c r="I87" s="90"/>
      <c r="L87" s="29"/>
    </row>
    <row r="88" spans="2:63" s="1" customFormat="1" ht="16.5" customHeight="1">
      <c r="B88" s="29"/>
      <c r="E88" s="271" t="str">
        <f>E11</f>
        <v>SO01 04-1 - Vytápění</v>
      </c>
      <c r="F88" s="298"/>
      <c r="G88" s="298"/>
      <c r="H88" s="298"/>
      <c r="I88" s="90"/>
      <c r="L88" s="29"/>
    </row>
    <row r="89" spans="2:63" s="1" customFormat="1" ht="6.95" customHeight="1">
      <c r="B89" s="29"/>
      <c r="I89" s="90"/>
      <c r="L89" s="29"/>
    </row>
    <row r="90" spans="2:63" s="1" customFormat="1" ht="12" customHeight="1">
      <c r="B90" s="29"/>
      <c r="C90" s="24" t="s">
        <v>20</v>
      </c>
      <c r="F90" s="22" t="str">
        <f>F14</f>
        <v>Bystřice pod Hostýnem</v>
      </c>
      <c r="I90" s="91" t="s">
        <v>22</v>
      </c>
      <c r="J90" s="46">
        <f>IF(J14="","",J14)</f>
        <v>0</v>
      </c>
      <c r="L90" s="29"/>
    </row>
    <row r="91" spans="2:63" s="1" customFormat="1" ht="6.95" customHeight="1">
      <c r="B91" s="29"/>
      <c r="I91" s="90"/>
      <c r="L91" s="29"/>
    </row>
    <row r="92" spans="2:63" s="1" customFormat="1" ht="15.2" customHeight="1">
      <c r="B92" s="29"/>
      <c r="C92" s="24" t="s">
        <v>23</v>
      </c>
      <c r="F92" s="22" t="str">
        <f>E17</f>
        <v>Město Bystřice pod Hostýnem, Masarykovo nám. 137</v>
      </c>
      <c r="I92" s="91" t="s">
        <v>30</v>
      </c>
      <c r="J92" s="27" t="str">
        <f>E23</f>
        <v>dnprojekce s.r.o.</v>
      </c>
      <c r="L92" s="29"/>
    </row>
    <row r="93" spans="2:63" s="1" customFormat="1" ht="15.2" customHeight="1">
      <c r="B93" s="29"/>
      <c r="C93" s="24" t="s">
        <v>28</v>
      </c>
      <c r="F93" s="22" t="str">
        <f>IF(E20="","",E20)</f>
        <v>Vyplň údaj</v>
      </c>
      <c r="I93" s="91" t="s">
        <v>34</v>
      </c>
      <c r="J93" s="27" t="str">
        <f>E26</f>
        <v xml:space="preserve"> </v>
      </c>
      <c r="L93" s="29"/>
    </row>
    <row r="94" spans="2:63" s="1" customFormat="1" ht="10.35" customHeight="1">
      <c r="B94" s="29"/>
      <c r="I94" s="90"/>
      <c r="L94" s="29"/>
    </row>
    <row r="95" spans="2:63" s="10" customFormat="1" ht="29.25" customHeight="1">
      <c r="B95" s="122"/>
      <c r="C95" s="123" t="s">
        <v>175</v>
      </c>
      <c r="D95" s="124" t="s">
        <v>57</v>
      </c>
      <c r="E95" s="124" t="s">
        <v>53</v>
      </c>
      <c r="F95" s="124" t="s">
        <v>54</v>
      </c>
      <c r="G95" s="124" t="s">
        <v>176</v>
      </c>
      <c r="H95" s="124" t="s">
        <v>177</v>
      </c>
      <c r="I95" s="125" t="s">
        <v>178</v>
      </c>
      <c r="J95" s="126" t="s">
        <v>143</v>
      </c>
      <c r="K95" s="127" t="s">
        <v>179</v>
      </c>
      <c r="L95" s="122"/>
      <c r="M95" s="53" t="s">
        <v>3</v>
      </c>
      <c r="N95" s="54" t="s">
        <v>42</v>
      </c>
      <c r="O95" s="54" t="s">
        <v>180</v>
      </c>
      <c r="P95" s="54" t="s">
        <v>181</v>
      </c>
      <c r="Q95" s="54" t="s">
        <v>182</v>
      </c>
      <c r="R95" s="54" t="s">
        <v>183</v>
      </c>
      <c r="S95" s="54" t="s">
        <v>184</v>
      </c>
      <c r="T95" s="55" t="s">
        <v>185</v>
      </c>
    </row>
    <row r="96" spans="2:63" s="1" customFormat="1" ht="22.9" customHeight="1">
      <c r="B96" s="29"/>
      <c r="C96" s="58" t="s">
        <v>186</v>
      </c>
      <c r="I96" s="90"/>
      <c r="J96" s="128">
        <f>BK96</f>
        <v>0</v>
      </c>
      <c r="L96" s="29"/>
      <c r="M96" s="56"/>
      <c r="N96" s="47"/>
      <c r="O96" s="47"/>
      <c r="P96" s="129">
        <f>P97+P110</f>
        <v>0</v>
      </c>
      <c r="Q96" s="47"/>
      <c r="R96" s="129">
        <f>R97+R110</f>
        <v>3.3738000000000001</v>
      </c>
      <c r="S96" s="47"/>
      <c r="T96" s="130">
        <f>T97+T110</f>
        <v>3</v>
      </c>
      <c r="AT96" s="14" t="s">
        <v>71</v>
      </c>
      <c r="AU96" s="14" t="s">
        <v>144</v>
      </c>
      <c r="BK96" s="131">
        <f>BK97+BK110</f>
        <v>0</v>
      </c>
    </row>
    <row r="97" spans="2:65" s="11" customFormat="1" ht="25.9" customHeight="1">
      <c r="B97" s="132"/>
      <c r="D97" s="133" t="s">
        <v>71</v>
      </c>
      <c r="E97" s="134" t="s">
        <v>187</v>
      </c>
      <c r="F97" s="134" t="s">
        <v>188</v>
      </c>
      <c r="I97" s="135"/>
      <c r="J97" s="136">
        <f>BK97</f>
        <v>0</v>
      </c>
      <c r="L97" s="132"/>
      <c r="M97" s="137"/>
      <c r="N97" s="138"/>
      <c r="O97" s="138"/>
      <c r="P97" s="139">
        <f>P98+P100+P102+P108</f>
        <v>0</v>
      </c>
      <c r="Q97" s="138"/>
      <c r="R97" s="139">
        <f>R98+R100+R102+R108</f>
        <v>2.1</v>
      </c>
      <c r="S97" s="138"/>
      <c r="T97" s="140">
        <f>T98+T100+T102+T108</f>
        <v>3</v>
      </c>
      <c r="AR97" s="133" t="s">
        <v>79</v>
      </c>
      <c r="AT97" s="141" t="s">
        <v>71</v>
      </c>
      <c r="AU97" s="141" t="s">
        <v>72</v>
      </c>
      <c r="AY97" s="133" t="s">
        <v>189</v>
      </c>
      <c r="BK97" s="142">
        <f>BK98+BK100+BK102+BK108</f>
        <v>0</v>
      </c>
    </row>
    <row r="98" spans="2:65" s="11" customFormat="1" ht="22.9" customHeight="1">
      <c r="B98" s="132"/>
      <c r="D98" s="133" t="s">
        <v>71</v>
      </c>
      <c r="E98" s="143" t="s">
        <v>212</v>
      </c>
      <c r="F98" s="143" t="s">
        <v>1276</v>
      </c>
      <c r="I98" s="135"/>
      <c r="J98" s="144">
        <f>BK98</f>
        <v>0</v>
      </c>
      <c r="L98" s="132"/>
      <c r="M98" s="137"/>
      <c r="N98" s="138"/>
      <c r="O98" s="138"/>
      <c r="P98" s="139">
        <f>P99</f>
        <v>0</v>
      </c>
      <c r="Q98" s="138"/>
      <c r="R98" s="139">
        <f>R99</f>
        <v>2.1</v>
      </c>
      <c r="S98" s="138"/>
      <c r="T98" s="140">
        <f>T99</f>
        <v>0</v>
      </c>
      <c r="AR98" s="133" t="s">
        <v>79</v>
      </c>
      <c r="AT98" s="141" t="s">
        <v>71</v>
      </c>
      <c r="AU98" s="141" t="s">
        <v>79</v>
      </c>
      <c r="AY98" s="133" t="s">
        <v>189</v>
      </c>
      <c r="BK98" s="142">
        <f>BK99</f>
        <v>0</v>
      </c>
    </row>
    <row r="99" spans="2:65" s="1" customFormat="1" ht="16.5" customHeight="1">
      <c r="B99" s="145"/>
      <c r="C99" s="146" t="s">
        <v>79</v>
      </c>
      <c r="D99" s="146" t="s">
        <v>191</v>
      </c>
      <c r="E99" s="147" t="s">
        <v>1277</v>
      </c>
      <c r="F99" s="148" t="s">
        <v>1278</v>
      </c>
      <c r="G99" s="149" t="s">
        <v>233</v>
      </c>
      <c r="H99" s="150">
        <v>52.5</v>
      </c>
      <c r="I99" s="151"/>
      <c r="J99" s="152">
        <f>ROUND(I99*H99,2)</f>
        <v>0</v>
      </c>
      <c r="K99" s="148" t="s">
        <v>195</v>
      </c>
      <c r="L99" s="29"/>
      <c r="M99" s="153" t="s">
        <v>3</v>
      </c>
      <c r="N99" s="154" t="s">
        <v>44</v>
      </c>
      <c r="O99" s="49"/>
      <c r="P99" s="155">
        <f>O99*H99</f>
        <v>0</v>
      </c>
      <c r="Q99" s="155">
        <v>0.04</v>
      </c>
      <c r="R99" s="155">
        <f>Q99*H99</f>
        <v>2.1</v>
      </c>
      <c r="S99" s="155">
        <v>0</v>
      </c>
      <c r="T99" s="156">
        <f>S99*H99</f>
        <v>0</v>
      </c>
      <c r="AR99" s="157" t="s">
        <v>196</v>
      </c>
      <c r="AT99" s="157" t="s">
        <v>191</v>
      </c>
      <c r="AU99" s="157" t="s">
        <v>85</v>
      </c>
      <c r="AY99" s="14" t="s">
        <v>189</v>
      </c>
      <c r="BE99" s="158">
        <f>IF(N99="základní",J99,0)</f>
        <v>0</v>
      </c>
      <c r="BF99" s="158">
        <f>IF(N99="snížená",J99,0)</f>
        <v>0</v>
      </c>
      <c r="BG99" s="158">
        <f>IF(N99="zákl. přenesená",J99,0)</f>
        <v>0</v>
      </c>
      <c r="BH99" s="158">
        <f>IF(N99="sníž. přenesená",J99,0)</f>
        <v>0</v>
      </c>
      <c r="BI99" s="158">
        <f>IF(N99="nulová",J99,0)</f>
        <v>0</v>
      </c>
      <c r="BJ99" s="14" t="s">
        <v>85</v>
      </c>
      <c r="BK99" s="158">
        <f>ROUND(I99*H99,2)</f>
        <v>0</v>
      </c>
      <c r="BL99" s="14" t="s">
        <v>196</v>
      </c>
      <c r="BM99" s="157" t="s">
        <v>2139</v>
      </c>
    </row>
    <row r="100" spans="2:65" s="11" customFormat="1" ht="22.9" customHeight="1">
      <c r="B100" s="132"/>
      <c r="D100" s="133" t="s">
        <v>71</v>
      </c>
      <c r="E100" s="143" t="s">
        <v>225</v>
      </c>
      <c r="F100" s="143" t="s">
        <v>630</v>
      </c>
      <c r="I100" s="135"/>
      <c r="J100" s="144">
        <f>BK100</f>
        <v>0</v>
      </c>
      <c r="L100" s="132"/>
      <c r="M100" s="137"/>
      <c r="N100" s="138"/>
      <c r="O100" s="138"/>
      <c r="P100" s="139">
        <f>P101</f>
        <v>0</v>
      </c>
      <c r="Q100" s="138"/>
      <c r="R100" s="139">
        <f>R101</f>
        <v>0</v>
      </c>
      <c r="S100" s="138"/>
      <c r="T100" s="140">
        <f>T101</f>
        <v>3</v>
      </c>
      <c r="AR100" s="133" t="s">
        <v>79</v>
      </c>
      <c r="AT100" s="141" t="s">
        <v>71</v>
      </c>
      <c r="AU100" s="141" t="s">
        <v>79</v>
      </c>
      <c r="AY100" s="133" t="s">
        <v>189</v>
      </c>
      <c r="BK100" s="142">
        <f>BK101</f>
        <v>0</v>
      </c>
    </row>
    <row r="101" spans="2:65" s="1" customFormat="1" ht="16.5" customHeight="1">
      <c r="B101" s="145"/>
      <c r="C101" s="146" t="s">
        <v>85</v>
      </c>
      <c r="D101" s="146" t="s">
        <v>191</v>
      </c>
      <c r="E101" s="147" t="s">
        <v>1838</v>
      </c>
      <c r="F101" s="148" t="s">
        <v>1839</v>
      </c>
      <c r="G101" s="149" t="s">
        <v>258</v>
      </c>
      <c r="H101" s="150">
        <v>500</v>
      </c>
      <c r="I101" s="151"/>
      <c r="J101" s="152">
        <f>ROUND(I101*H101,2)</f>
        <v>0</v>
      </c>
      <c r="K101" s="148" t="s">
        <v>195</v>
      </c>
      <c r="L101" s="29"/>
      <c r="M101" s="153" t="s">
        <v>3</v>
      </c>
      <c r="N101" s="154" t="s">
        <v>44</v>
      </c>
      <c r="O101" s="49"/>
      <c r="P101" s="155">
        <f>O101*H101</f>
        <v>0</v>
      </c>
      <c r="Q101" s="155">
        <v>0</v>
      </c>
      <c r="R101" s="155">
        <f>Q101*H101</f>
        <v>0</v>
      </c>
      <c r="S101" s="155">
        <v>6.0000000000000001E-3</v>
      </c>
      <c r="T101" s="156">
        <f>S101*H101</f>
        <v>3</v>
      </c>
      <c r="AR101" s="157" t="s">
        <v>196</v>
      </c>
      <c r="AT101" s="157" t="s">
        <v>191</v>
      </c>
      <c r="AU101" s="157" t="s">
        <v>85</v>
      </c>
      <c r="AY101" s="14" t="s">
        <v>189</v>
      </c>
      <c r="BE101" s="158">
        <f>IF(N101="základní",J101,0)</f>
        <v>0</v>
      </c>
      <c r="BF101" s="158">
        <f>IF(N101="snížená",J101,0)</f>
        <v>0</v>
      </c>
      <c r="BG101" s="158">
        <f>IF(N101="zákl. přenesená",J101,0)</f>
        <v>0</v>
      </c>
      <c r="BH101" s="158">
        <f>IF(N101="sníž. přenesená",J101,0)</f>
        <v>0</v>
      </c>
      <c r="BI101" s="158">
        <f>IF(N101="nulová",J101,0)</f>
        <v>0</v>
      </c>
      <c r="BJ101" s="14" t="s">
        <v>85</v>
      </c>
      <c r="BK101" s="158">
        <f>ROUND(I101*H101,2)</f>
        <v>0</v>
      </c>
      <c r="BL101" s="14" t="s">
        <v>196</v>
      </c>
      <c r="BM101" s="157" t="s">
        <v>2140</v>
      </c>
    </row>
    <row r="102" spans="2:65" s="11" customFormat="1" ht="22.9" customHeight="1">
      <c r="B102" s="132"/>
      <c r="D102" s="133" t="s">
        <v>71</v>
      </c>
      <c r="E102" s="143" t="s">
        <v>1298</v>
      </c>
      <c r="F102" s="143" t="s">
        <v>1299</v>
      </c>
      <c r="I102" s="135"/>
      <c r="J102" s="144">
        <f>BK102</f>
        <v>0</v>
      </c>
      <c r="L102" s="132"/>
      <c r="M102" s="137"/>
      <c r="N102" s="138"/>
      <c r="O102" s="138"/>
      <c r="P102" s="139">
        <f>SUM(P103:P107)</f>
        <v>0</v>
      </c>
      <c r="Q102" s="138"/>
      <c r="R102" s="139">
        <f>SUM(R103:R107)</f>
        <v>0</v>
      </c>
      <c r="S102" s="138"/>
      <c r="T102" s="140">
        <f>SUM(T103:T107)</f>
        <v>0</v>
      </c>
      <c r="AR102" s="133" t="s">
        <v>79</v>
      </c>
      <c r="AT102" s="141" t="s">
        <v>71</v>
      </c>
      <c r="AU102" s="141" t="s">
        <v>79</v>
      </c>
      <c r="AY102" s="133" t="s">
        <v>189</v>
      </c>
      <c r="BK102" s="142">
        <f>SUM(BK103:BK107)</f>
        <v>0</v>
      </c>
    </row>
    <row r="103" spans="2:65" s="1" customFormat="1" ht="16.5" customHeight="1">
      <c r="B103" s="145"/>
      <c r="C103" s="146" t="s">
        <v>201</v>
      </c>
      <c r="D103" s="146" t="s">
        <v>191</v>
      </c>
      <c r="E103" s="147" t="s">
        <v>1300</v>
      </c>
      <c r="F103" s="148" t="s">
        <v>1301</v>
      </c>
      <c r="G103" s="149" t="s">
        <v>223</v>
      </c>
      <c r="H103" s="150">
        <v>3.6</v>
      </c>
      <c r="I103" s="151"/>
      <c r="J103" s="152">
        <f>ROUND(I103*H103,2)</f>
        <v>0</v>
      </c>
      <c r="K103" s="148" t="s">
        <v>195</v>
      </c>
      <c r="L103" s="29"/>
      <c r="M103" s="153" t="s">
        <v>3</v>
      </c>
      <c r="N103" s="154" t="s">
        <v>44</v>
      </c>
      <c r="O103" s="49"/>
      <c r="P103" s="155">
        <f>O103*H103</f>
        <v>0</v>
      </c>
      <c r="Q103" s="155">
        <v>0</v>
      </c>
      <c r="R103" s="155">
        <f>Q103*H103</f>
        <v>0</v>
      </c>
      <c r="S103" s="155">
        <v>0</v>
      </c>
      <c r="T103" s="156">
        <f>S103*H103</f>
        <v>0</v>
      </c>
      <c r="AR103" s="157" t="s">
        <v>196</v>
      </c>
      <c r="AT103" s="157" t="s">
        <v>191</v>
      </c>
      <c r="AU103" s="157" t="s">
        <v>85</v>
      </c>
      <c r="AY103" s="14" t="s">
        <v>189</v>
      </c>
      <c r="BE103" s="158">
        <f>IF(N103="základní",J103,0)</f>
        <v>0</v>
      </c>
      <c r="BF103" s="158">
        <f>IF(N103="snížená",J103,0)</f>
        <v>0</v>
      </c>
      <c r="BG103" s="158">
        <f>IF(N103="zákl. přenesená",J103,0)</f>
        <v>0</v>
      </c>
      <c r="BH103" s="158">
        <f>IF(N103="sníž. přenesená",J103,0)</f>
        <v>0</v>
      </c>
      <c r="BI103" s="158">
        <f>IF(N103="nulová",J103,0)</f>
        <v>0</v>
      </c>
      <c r="BJ103" s="14" t="s">
        <v>85</v>
      </c>
      <c r="BK103" s="158">
        <f>ROUND(I103*H103,2)</f>
        <v>0</v>
      </c>
      <c r="BL103" s="14" t="s">
        <v>196</v>
      </c>
      <c r="BM103" s="157" t="s">
        <v>2141</v>
      </c>
    </row>
    <row r="104" spans="2:65" s="1" customFormat="1" ht="24" customHeight="1">
      <c r="B104" s="145"/>
      <c r="C104" s="146" t="s">
        <v>196</v>
      </c>
      <c r="D104" s="146" t="s">
        <v>191</v>
      </c>
      <c r="E104" s="147" t="s">
        <v>1303</v>
      </c>
      <c r="F104" s="148" t="s">
        <v>1304</v>
      </c>
      <c r="G104" s="149" t="s">
        <v>223</v>
      </c>
      <c r="H104" s="150">
        <v>3</v>
      </c>
      <c r="I104" s="151"/>
      <c r="J104" s="152">
        <f>ROUND(I104*H104,2)</f>
        <v>0</v>
      </c>
      <c r="K104" s="148" t="s">
        <v>195</v>
      </c>
      <c r="L104" s="29"/>
      <c r="M104" s="153" t="s">
        <v>3</v>
      </c>
      <c r="N104" s="154" t="s">
        <v>44</v>
      </c>
      <c r="O104" s="49"/>
      <c r="P104" s="155">
        <f>O104*H104</f>
        <v>0</v>
      </c>
      <c r="Q104" s="155">
        <v>0</v>
      </c>
      <c r="R104" s="155">
        <f>Q104*H104</f>
        <v>0</v>
      </c>
      <c r="S104" s="155">
        <v>0</v>
      </c>
      <c r="T104" s="156">
        <f>S104*H104</f>
        <v>0</v>
      </c>
      <c r="AR104" s="157" t="s">
        <v>196</v>
      </c>
      <c r="AT104" s="157" t="s">
        <v>191</v>
      </c>
      <c r="AU104" s="157" t="s">
        <v>85</v>
      </c>
      <c r="AY104" s="14" t="s">
        <v>189</v>
      </c>
      <c r="BE104" s="158">
        <f>IF(N104="základní",J104,0)</f>
        <v>0</v>
      </c>
      <c r="BF104" s="158">
        <f>IF(N104="snížená",J104,0)</f>
        <v>0</v>
      </c>
      <c r="BG104" s="158">
        <f>IF(N104="zákl. přenesená",J104,0)</f>
        <v>0</v>
      </c>
      <c r="BH104" s="158">
        <f>IF(N104="sníž. přenesená",J104,0)</f>
        <v>0</v>
      </c>
      <c r="BI104" s="158">
        <f>IF(N104="nulová",J104,0)</f>
        <v>0</v>
      </c>
      <c r="BJ104" s="14" t="s">
        <v>85</v>
      </c>
      <c r="BK104" s="158">
        <f>ROUND(I104*H104,2)</f>
        <v>0</v>
      </c>
      <c r="BL104" s="14" t="s">
        <v>196</v>
      </c>
      <c r="BM104" s="157" t="s">
        <v>2142</v>
      </c>
    </row>
    <row r="105" spans="2:65" s="1" customFormat="1" ht="16.5" customHeight="1">
      <c r="B105" s="145"/>
      <c r="C105" s="146" t="s">
        <v>208</v>
      </c>
      <c r="D105" s="146" t="s">
        <v>191</v>
      </c>
      <c r="E105" s="147" t="s">
        <v>1306</v>
      </c>
      <c r="F105" s="148" t="s">
        <v>1307</v>
      </c>
      <c r="G105" s="149" t="s">
        <v>223</v>
      </c>
      <c r="H105" s="150">
        <v>3</v>
      </c>
      <c r="I105" s="151"/>
      <c r="J105" s="152">
        <f>ROUND(I105*H105,2)</f>
        <v>0</v>
      </c>
      <c r="K105" s="148" t="s">
        <v>195</v>
      </c>
      <c r="L105" s="29"/>
      <c r="M105" s="153" t="s">
        <v>3</v>
      </c>
      <c r="N105" s="154" t="s">
        <v>44</v>
      </c>
      <c r="O105" s="49"/>
      <c r="P105" s="155">
        <f>O105*H105</f>
        <v>0</v>
      </c>
      <c r="Q105" s="155">
        <v>0</v>
      </c>
      <c r="R105" s="155">
        <f>Q105*H105</f>
        <v>0</v>
      </c>
      <c r="S105" s="155">
        <v>0</v>
      </c>
      <c r="T105" s="156">
        <f>S105*H105</f>
        <v>0</v>
      </c>
      <c r="AR105" s="157" t="s">
        <v>196</v>
      </c>
      <c r="AT105" s="157" t="s">
        <v>191</v>
      </c>
      <c r="AU105" s="157" t="s">
        <v>85</v>
      </c>
      <c r="AY105" s="14" t="s">
        <v>189</v>
      </c>
      <c r="BE105" s="158">
        <f>IF(N105="základní",J105,0)</f>
        <v>0</v>
      </c>
      <c r="BF105" s="158">
        <f>IF(N105="snížená",J105,0)</f>
        <v>0</v>
      </c>
      <c r="BG105" s="158">
        <f>IF(N105="zákl. přenesená",J105,0)</f>
        <v>0</v>
      </c>
      <c r="BH105" s="158">
        <f>IF(N105="sníž. přenesená",J105,0)</f>
        <v>0</v>
      </c>
      <c r="BI105" s="158">
        <f>IF(N105="nulová",J105,0)</f>
        <v>0</v>
      </c>
      <c r="BJ105" s="14" t="s">
        <v>85</v>
      </c>
      <c r="BK105" s="158">
        <f>ROUND(I105*H105,2)</f>
        <v>0</v>
      </c>
      <c r="BL105" s="14" t="s">
        <v>196</v>
      </c>
      <c r="BM105" s="157" t="s">
        <v>2143</v>
      </c>
    </row>
    <row r="106" spans="2:65" s="1" customFormat="1" ht="24" customHeight="1">
      <c r="B106" s="145"/>
      <c r="C106" s="146" t="s">
        <v>212</v>
      </c>
      <c r="D106" s="146" t="s">
        <v>191</v>
      </c>
      <c r="E106" s="147" t="s">
        <v>1309</v>
      </c>
      <c r="F106" s="148" t="s">
        <v>1310</v>
      </c>
      <c r="G106" s="149" t="s">
        <v>223</v>
      </c>
      <c r="H106" s="150">
        <v>9</v>
      </c>
      <c r="I106" s="151"/>
      <c r="J106" s="152">
        <f>ROUND(I106*H106,2)</f>
        <v>0</v>
      </c>
      <c r="K106" s="148" t="s">
        <v>195</v>
      </c>
      <c r="L106" s="29"/>
      <c r="M106" s="153" t="s">
        <v>3</v>
      </c>
      <c r="N106" s="154" t="s">
        <v>44</v>
      </c>
      <c r="O106" s="49"/>
      <c r="P106" s="155">
        <f>O106*H106</f>
        <v>0</v>
      </c>
      <c r="Q106" s="155">
        <v>0</v>
      </c>
      <c r="R106" s="155">
        <f>Q106*H106</f>
        <v>0</v>
      </c>
      <c r="S106" s="155">
        <v>0</v>
      </c>
      <c r="T106" s="156">
        <f>S106*H106</f>
        <v>0</v>
      </c>
      <c r="AR106" s="157" t="s">
        <v>196</v>
      </c>
      <c r="AT106" s="157" t="s">
        <v>191</v>
      </c>
      <c r="AU106" s="157" t="s">
        <v>85</v>
      </c>
      <c r="AY106" s="14" t="s">
        <v>189</v>
      </c>
      <c r="BE106" s="158">
        <f>IF(N106="základní",J106,0)</f>
        <v>0</v>
      </c>
      <c r="BF106" s="158">
        <f>IF(N106="snížená",J106,0)</f>
        <v>0</v>
      </c>
      <c r="BG106" s="158">
        <f>IF(N106="zákl. přenesená",J106,0)</f>
        <v>0</v>
      </c>
      <c r="BH106" s="158">
        <f>IF(N106="sníž. přenesená",J106,0)</f>
        <v>0</v>
      </c>
      <c r="BI106" s="158">
        <f>IF(N106="nulová",J106,0)</f>
        <v>0</v>
      </c>
      <c r="BJ106" s="14" t="s">
        <v>85</v>
      </c>
      <c r="BK106" s="158">
        <f>ROUND(I106*H106,2)</f>
        <v>0</v>
      </c>
      <c r="BL106" s="14" t="s">
        <v>196</v>
      </c>
      <c r="BM106" s="157" t="s">
        <v>2144</v>
      </c>
    </row>
    <row r="107" spans="2:65" s="1" customFormat="1" ht="24" customHeight="1">
      <c r="B107" s="145"/>
      <c r="C107" s="146" t="s">
        <v>216</v>
      </c>
      <c r="D107" s="146" t="s">
        <v>191</v>
      </c>
      <c r="E107" s="147" t="s">
        <v>1313</v>
      </c>
      <c r="F107" s="148" t="s">
        <v>1314</v>
      </c>
      <c r="G107" s="149" t="s">
        <v>223</v>
      </c>
      <c r="H107" s="150">
        <v>3.6</v>
      </c>
      <c r="I107" s="151"/>
      <c r="J107" s="152">
        <f>ROUND(I107*H107,2)</f>
        <v>0</v>
      </c>
      <c r="K107" s="148" t="s">
        <v>195</v>
      </c>
      <c r="L107" s="29"/>
      <c r="M107" s="153" t="s">
        <v>3</v>
      </c>
      <c r="N107" s="154" t="s">
        <v>44</v>
      </c>
      <c r="O107" s="49"/>
      <c r="P107" s="155">
        <f>O107*H107</f>
        <v>0</v>
      </c>
      <c r="Q107" s="155">
        <v>0</v>
      </c>
      <c r="R107" s="155">
        <f>Q107*H107</f>
        <v>0</v>
      </c>
      <c r="S107" s="155">
        <v>0</v>
      </c>
      <c r="T107" s="156">
        <f>S107*H107</f>
        <v>0</v>
      </c>
      <c r="AR107" s="157" t="s">
        <v>196</v>
      </c>
      <c r="AT107" s="157" t="s">
        <v>191</v>
      </c>
      <c r="AU107" s="157" t="s">
        <v>85</v>
      </c>
      <c r="AY107" s="14" t="s">
        <v>189</v>
      </c>
      <c r="BE107" s="158">
        <f>IF(N107="základní",J107,0)</f>
        <v>0</v>
      </c>
      <c r="BF107" s="158">
        <f>IF(N107="snížená",J107,0)</f>
        <v>0</v>
      </c>
      <c r="BG107" s="158">
        <f>IF(N107="zákl. přenesená",J107,0)</f>
        <v>0</v>
      </c>
      <c r="BH107" s="158">
        <f>IF(N107="sníž. přenesená",J107,0)</f>
        <v>0</v>
      </c>
      <c r="BI107" s="158">
        <f>IF(N107="nulová",J107,0)</f>
        <v>0</v>
      </c>
      <c r="BJ107" s="14" t="s">
        <v>85</v>
      </c>
      <c r="BK107" s="158">
        <f>ROUND(I107*H107,2)</f>
        <v>0</v>
      </c>
      <c r="BL107" s="14" t="s">
        <v>196</v>
      </c>
      <c r="BM107" s="157" t="s">
        <v>2145</v>
      </c>
    </row>
    <row r="108" spans="2:65" s="11" customFormat="1" ht="22.9" customHeight="1">
      <c r="B108" s="132"/>
      <c r="D108" s="133" t="s">
        <v>71</v>
      </c>
      <c r="E108" s="143" t="s">
        <v>668</v>
      </c>
      <c r="F108" s="143" t="s">
        <v>669</v>
      </c>
      <c r="I108" s="135"/>
      <c r="J108" s="144">
        <f>BK108</f>
        <v>0</v>
      </c>
      <c r="L108" s="132"/>
      <c r="M108" s="137"/>
      <c r="N108" s="138"/>
      <c r="O108" s="138"/>
      <c r="P108" s="139">
        <f>P109</f>
        <v>0</v>
      </c>
      <c r="Q108" s="138"/>
      <c r="R108" s="139">
        <f>R109</f>
        <v>0</v>
      </c>
      <c r="S108" s="138"/>
      <c r="T108" s="140">
        <f>T109</f>
        <v>0</v>
      </c>
      <c r="AR108" s="133" t="s">
        <v>79</v>
      </c>
      <c r="AT108" s="141" t="s">
        <v>71</v>
      </c>
      <c r="AU108" s="141" t="s">
        <v>79</v>
      </c>
      <c r="AY108" s="133" t="s">
        <v>189</v>
      </c>
      <c r="BK108" s="142">
        <f>BK109</f>
        <v>0</v>
      </c>
    </row>
    <row r="109" spans="2:65" s="1" customFormat="1" ht="24" customHeight="1">
      <c r="B109" s="145"/>
      <c r="C109" s="146" t="s">
        <v>220</v>
      </c>
      <c r="D109" s="146" t="s">
        <v>191</v>
      </c>
      <c r="E109" s="147" t="s">
        <v>1316</v>
      </c>
      <c r="F109" s="148" t="s">
        <v>1317</v>
      </c>
      <c r="G109" s="149" t="s">
        <v>223</v>
      </c>
      <c r="H109" s="150">
        <v>2.1</v>
      </c>
      <c r="I109" s="151"/>
      <c r="J109" s="152">
        <f>ROUND(I109*H109,2)</f>
        <v>0</v>
      </c>
      <c r="K109" s="148" t="s">
        <v>195</v>
      </c>
      <c r="L109" s="29"/>
      <c r="M109" s="153" t="s">
        <v>3</v>
      </c>
      <c r="N109" s="154" t="s">
        <v>44</v>
      </c>
      <c r="O109" s="49"/>
      <c r="P109" s="155">
        <f>O109*H109</f>
        <v>0</v>
      </c>
      <c r="Q109" s="155">
        <v>0</v>
      </c>
      <c r="R109" s="155">
        <f>Q109*H109</f>
        <v>0</v>
      </c>
      <c r="S109" s="155">
        <v>0</v>
      </c>
      <c r="T109" s="156">
        <f>S109*H109</f>
        <v>0</v>
      </c>
      <c r="AR109" s="157" t="s">
        <v>196</v>
      </c>
      <c r="AT109" s="157" t="s">
        <v>191</v>
      </c>
      <c r="AU109" s="157" t="s">
        <v>85</v>
      </c>
      <c r="AY109" s="14" t="s">
        <v>189</v>
      </c>
      <c r="BE109" s="158">
        <f>IF(N109="základní",J109,0)</f>
        <v>0</v>
      </c>
      <c r="BF109" s="158">
        <f>IF(N109="snížená",J109,0)</f>
        <v>0</v>
      </c>
      <c r="BG109" s="158">
        <f>IF(N109="zákl. přenesená",J109,0)</f>
        <v>0</v>
      </c>
      <c r="BH109" s="158">
        <f>IF(N109="sníž. přenesená",J109,0)</f>
        <v>0</v>
      </c>
      <c r="BI109" s="158">
        <f>IF(N109="nulová",J109,0)</f>
        <v>0</v>
      </c>
      <c r="BJ109" s="14" t="s">
        <v>85</v>
      </c>
      <c r="BK109" s="158">
        <f>ROUND(I109*H109,2)</f>
        <v>0</v>
      </c>
      <c r="BL109" s="14" t="s">
        <v>196</v>
      </c>
      <c r="BM109" s="157" t="s">
        <v>2146</v>
      </c>
    </row>
    <row r="110" spans="2:65" s="11" customFormat="1" ht="25.9" customHeight="1">
      <c r="B110" s="132"/>
      <c r="D110" s="133" t="s">
        <v>71</v>
      </c>
      <c r="E110" s="134" t="s">
        <v>674</v>
      </c>
      <c r="F110" s="134" t="s">
        <v>675</v>
      </c>
      <c r="I110" s="135"/>
      <c r="J110" s="136">
        <f>BK110</f>
        <v>0</v>
      </c>
      <c r="L110" s="132"/>
      <c r="M110" s="137"/>
      <c r="N110" s="138"/>
      <c r="O110" s="138"/>
      <c r="P110" s="139">
        <f>P111+P117+P131+P143+P167</f>
        <v>0</v>
      </c>
      <c r="Q110" s="138"/>
      <c r="R110" s="139">
        <f>R111+R117+R131+R143+R167</f>
        <v>1.2738</v>
      </c>
      <c r="S110" s="138"/>
      <c r="T110" s="140">
        <f>T111+T117+T131+T143+T167</f>
        <v>0</v>
      </c>
      <c r="AR110" s="133" t="s">
        <v>85</v>
      </c>
      <c r="AT110" s="141" t="s">
        <v>71</v>
      </c>
      <c r="AU110" s="141" t="s">
        <v>72</v>
      </c>
      <c r="AY110" s="133" t="s">
        <v>189</v>
      </c>
      <c r="BK110" s="142">
        <f>BK111+BK117+BK131+BK143+BK167</f>
        <v>0</v>
      </c>
    </row>
    <row r="111" spans="2:65" s="11" customFormat="1" ht="22.9" customHeight="1">
      <c r="B111" s="132"/>
      <c r="D111" s="133" t="s">
        <v>71</v>
      </c>
      <c r="E111" s="143" t="s">
        <v>2147</v>
      </c>
      <c r="F111" s="143" t="s">
        <v>2148</v>
      </c>
      <c r="I111" s="135"/>
      <c r="J111" s="144">
        <f>BK111</f>
        <v>0</v>
      </c>
      <c r="L111" s="132"/>
      <c r="M111" s="137"/>
      <c r="N111" s="138"/>
      <c r="O111" s="138"/>
      <c r="P111" s="139">
        <f>SUM(P112:P116)</f>
        <v>0</v>
      </c>
      <c r="Q111" s="138"/>
      <c r="R111" s="139">
        <f>SUM(R112:R116)</f>
        <v>9.4300000000000009E-3</v>
      </c>
      <c r="S111" s="138"/>
      <c r="T111" s="140">
        <f>SUM(T112:T116)</f>
        <v>0</v>
      </c>
      <c r="AR111" s="133" t="s">
        <v>85</v>
      </c>
      <c r="AT111" s="141" t="s">
        <v>71</v>
      </c>
      <c r="AU111" s="141" t="s">
        <v>79</v>
      </c>
      <c r="AY111" s="133" t="s">
        <v>189</v>
      </c>
      <c r="BK111" s="142">
        <f>SUM(BK112:BK116)</f>
        <v>0</v>
      </c>
    </row>
    <row r="112" spans="2:65" s="1" customFormat="1" ht="24" customHeight="1">
      <c r="B112" s="145"/>
      <c r="C112" s="146" t="s">
        <v>225</v>
      </c>
      <c r="D112" s="146" t="s">
        <v>191</v>
      </c>
      <c r="E112" s="147" t="s">
        <v>2149</v>
      </c>
      <c r="F112" s="148" t="s">
        <v>2150</v>
      </c>
      <c r="G112" s="149" t="s">
        <v>864</v>
      </c>
      <c r="H112" s="150">
        <v>2</v>
      </c>
      <c r="I112" s="151"/>
      <c r="J112" s="152">
        <f>ROUND(I112*H112,2)</f>
        <v>0</v>
      </c>
      <c r="K112" s="148" t="s">
        <v>195</v>
      </c>
      <c r="L112" s="29"/>
      <c r="M112" s="153" t="s">
        <v>3</v>
      </c>
      <c r="N112" s="154" t="s">
        <v>44</v>
      </c>
      <c r="O112" s="49"/>
      <c r="P112" s="155">
        <f>O112*H112</f>
        <v>0</v>
      </c>
      <c r="Q112" s="155">
        <v>2.5500000000000002E-3</v>
      </c>
      <c r="R112" s="155">
        <f>Q112*H112</f>
        <v>5.1000000000000004E-3</v>
      </c>
      <c r="S112" s="155">
        <v>0</v>
      </c>
      <c r="T112" s="156">
        <f>S112*H112</f>
        <v>0</v>
      </c>
      <c r="AR112" s="157" t="s">
        <v>254</v>
      </c>
      <c r="AT112" s="157" t="s">
        <v>191</v>
      </c>
      <c r="AU112" s="157" t="s">
        <v>85</v>
      </c>
      <c r="AY112" s="14" t="s">
        <v>189</v>
      </c>
      <c r="BE112" s="158">
        <f>IF(N112="základní",J112,0)</f>
        <v>0</v>
      </c>
      <c r="BF112" s="158">
        <f>IF(N112="snížená",J112,0)</f>
        <v>0</v>
      </c>
      <c r="BG112" s="158">
        <f>IF(N112="zákl. přenesená",J112,0)</f>
        <v>0</v>
      </c>
      <c r="BH112" s="158">
        <f>IF(N112="sníž. přenesená",J112,0)</f>
        <v>0</v>
      </c>
      <c r="BI112" s="158">
        <f>IF(N112="nulová",J112,0)</f>
        <v>0</v>
      </c>
      <c r="BJ112" s="14" t="s">
        <v>85</v>
      </c>
      <c r="BK112" s="158">
        <f>ROUND(I112*H112,2)</f>
        <v>0</v>
      </c>
      <c r="BL112" s="14" t="s">
        <v>254</v>
      </c>
      <c r="BM112" s="157" t="s">
        <v>2151</v>
      </c>
    </row>
    <row r="113" spans="2:65" s="1" customFormat="1" ht="24" customHeight="1">
      <c r="B113" s="145"/>
      <c r="C113" s="159" t="s">
        <v>230</v>
      </c>
      <c r="D113" s="159" t="s">
        <v>255</v>
      </c>
      <c r="E113" s="160" t="s">
        <v>2152</v>
      </c>
      <c r="F113" s="161" t="s">
        <v>2153</v>
      </c>
      <c r="G113" s="162" t="s">
        <v>307</v>
      </c>
      <c r="H113" s="163">
        <v>2</v>
      </c>
      <c r="I113" s="164"/>
      <c r="J113" s="165">
        <f>ROUND(I113*H113,2)</f>
        <v>0</v>
      </c>
      <c r="K113" s="161" t="s">
        <v>1453</v>
      </c>
      <c r="L113" s="166"/>
      <c r="M113" s="167" t="s">
        <v>3</v>
      </c>
      <c r="N113" s="168" t="s">
        <v>44</v>
      </c>
      <c r="O113" s="49"/>
      <c r="P113" s="155">
        <f>O113*H113</f>
        <v>0</v>
      </c>
      <c r="Q113" s="155">
        <v>0</v>
      </c>
      <c r="R113" s="155">
        <f>Q113*H113</f>
        <v>0</v>
      </c>
      <c r="S113" s="155">
        <v>0</v>
      </c>
      <c r="T113" s="156">
        <f>S113*H113</f>
        <v>0</v>
      </c>
      <c r="AR113" s="157" t="s">
        <v>321</v>
      </c>
      <c r="AT113" s="157" t="s">
        <v>255</v>
      </c>
      <c r="AU113" s="157" t="s">
        <v>85</v>
      </c>
      <c r="AY113" s="14" t="s">
        <v>189</v>
      </c>
      <c r="BE113" s="158">
        <f>IF(N113="základní",J113,0)</f>
        <v>0</v>
      </c>
      <c r="BF113" s="158">
        <f>IF(N113="snížená",J113,0)</f>
        <v>0</v>
      </c>
      <c r="BG113" s="158">
        <f>IF(N113="zákl. přenesená",J113,0)</f>
        <v>0</v>
      </c>
      <c r="BH113" s="158">
        <f>IF(N113="sníž. přenesená",J113,0)</f>
        <v>0</v>
      </c>
      <c r="BI113" s="158">
        <f>IF(N113="nulová",J113,0)</f>
        <v>0</v>
      </c>
      <c r="BJ113" s="14" t="s">
        <v>85</v>
      </c>
      <c r="BK113" s="158">
        <f>ROUND(I113*H113,2)</f>
        <v>0</v>
      </c>
      <c r="BL113" s="14" t="s">
        <v>254</v>
      </c>
      <c r="BM113" s="157" t="s">
        <v>2154</v>
      </c>
    </row>
    <row r="114" spans="2:65" s="1" customFormat="1" ht="24" customHeight="1">
      <c r="B114" s="145"/>
      <c r="C114" s="146" t="s">
        <v>235</v>
      </c>
      <c r="D114" s="146" t="s">
        <v>191</v>
      </c>
      <c r="E114" s="147" t="s">
        <v>2155</v>
      </c>
      <c r="F114" s="148" t="s">
        <v>2156</v>
      </c>
      <c r="G114" s="149" t="s">
        <v>864</v>
      </c>
      <c r="H114" s="150">
        <v>2</v>
      </c>
      <c r="I114" s="151"/>
      <c r="J114" s="152">
        <f>ROUND(I114*H114,2)</f>
        <v>0</v>
      </c>
      <c r="K114" s="148" t="s">
        <v>195</v>
      </c>
      <c r="L114" s="29"/>
      <c r="M114" s="153" t="s">
        <v>3</v>
      </c>
      <c r="N114" s="154" t="s">
        <v>44</v>
      </c>
      <c r="O114" s="49"/>
      <c r="P114" s="155">
        <f>O114*H114</f>
        <v>0</v>
      </c>
      <c r="Q114" s="155">
        <v>1.49E-3</v>
      </c>
      <c r="R114" s="155">
        <f>Q114*H114</f>
        <v>2.98E-3</v>
      </c>
      <c r="S114" s="155">
        <v>0</v>
      </c>
      <c r="T114" s="156">
        <f>S114*H114</f>
        <v>0</v>
      </c>
      <c r="AR114" s="157" t="s">
        <v>254</v>
      </c>
      <c r="AT114" s="157" t="s">
        <v>191</v>
      </c>
      <c r="AU114" s="157" t="s">
        <v>85</v>
      </c>
      <c r="AY114" s="14" t="s">
        <v>189</v>
      </c>
      <c r="BE114" s="158">
        <f>IF(N114="základní",J114,0)</f>
        <v>0</v>
      </c>
      <c r="BF114" s="158">
        <f>IF(N114="snížená",J114,0)</f>
        <v>0</v>
      </c>
      <c r="BG114" s="158">
        <f>IF(N114="zákl. přenesená",J114,0)</f>
        <v>0</v>
      </c>
      <c r="BH114" s="158">
        <f>IF(N114="sníž. přenesená",J114,0)</f>
        <v>0</v>
      </c>
      <c r="BI114" s="158">
        <f>IF(N114="nulová",J114,0)</f>
        <v>0</v>
      </c>
      <c r="BJ114" s="14" t="s">
        <v>85</v>
      </c>
      <c r="BK114" s="158">
        <f>ROUND(I114*H114,2)</f>
        <v>0</v>
      </c>
      <c r="BL114" s="14" t="s">
        <v>254</v>
      </c>
      <c r="BM114" s="157" t="s">
        <v>2157</v>
      </c>
    </row>
    <row r="115" spans="2:65" s="1" customFormat="1" ht="16.5" customHeight="1">
      <c r="B115" s="145"/>
      <c r="C115" s="146" t="s">
        <v>1312</v>
      </c>
      <c r="D115" s="146" t="s">
        <v>191</v>
      </c>
      <c r="E115" s="147" t="s">
        <v>2158</v>
      </c>
      <c r="F115" s="148" t="s">
        <v>2159</v>
      </c>
      <c r="G115" s="149" t="s">
        <v>258</v>
      </c>
      <c r="H115" s="150">
        <v>3</v>
      </c>
      <c r="I115" s="151"/>
      <c r="J115" s="152">
        <f>ROUND(I115*H115,2)</f>
        <v>0</v>
      </c>
      <c r="K115" s="148" t="s">
        <v>195</v>
      </c>
      <c r="L115" s="29"/>
      <c r="M115" s="153" t="s">
        <v>3</v>
      </c>
      <c r="N115" s="154" t="s">
        <v>44</v>
      </c>
      <c r="O115" s="49"/>
      <c r="P115" s="155">
        <f>O115*H115</f>
        <v>0</v>
      </c>
      <c r="Q115" s="155">
        <v>4.4999999999999999E-4</v>
      </c>
      <c r="R115" s="155">
        <f>Q115*H115</f>
        <v>1.3500000000000001E-3</v>
      </c>
      <c r="S115" s="155">
        <v>0</v>
      </c>
      <c r="T115" s="156">
        <f>S115*H115</f>
        <v>0</v>
      </c>
      <c r="AR115" s="157" t="s">
        <v>254</v>
      </c>
      <c r="AT115" s="157" t="s">
        <v>191</v>
      </c>
      <c r="AU115" s="157" t="s">
        <v>85</v>
      </c>
      <c r="AY115" s="14" t="s">
        <v>189</v>
      </c>
      <c r="BE115" s="158">
        <f>IF(N115="základní",J115,0)</f>
        <v>0</v>
      </c>
      <c r="BF115" s="158">
        <f>IF(N115="snížená",J115,0)</f>
        <v>0</v>
      </c>
      <c r="BG115" s="158">
        <f>IF(N115="zákl. přenesená",J115,0)</f>
        <v>0</v>
      </c>
      <c r="BH115" s="158">
        <f>IF(N115="sníž. přenesená",J115,0)</f>
        <v>0</v>
      </c>
      <c r="BI115" s="158">
        <f>IF(N115="nulová",J115,0)</f>
        <v>0</v>
      </c>
      <c r="BJ115" s="14" t="s">
        <v>85</v>
      </c>
      <c r="BK115" s="158">
        <f>ROUND(I115*H115,2)</f>
        <v>0</v>
      </c>
      <c r="BL115" s="14" t="s">
        <v>254</v>
      </c>
      <c r="BM115" s="157" t="s">
        <v>2160</v>
      </c>
    </row>
    <row r="116" spans="2:65" s="1" customFormat="1" ht="16.5" customHeight="1">
      <c r="B116" s="145"/>
      <c r="C116" s="159" t="s">
        <v>243</v>
      </c>
      <c r="D116" s="159" t="s">
        <v>255</v>
      </c>
      <c r="E116" s="160" t="s">
        <v>2161</v>
      </c>
      <c r="F116" s="161" t="s">
        <v>2162</v>
      </c>
      <c r="G116" s="162" t="s">
        <v>890</v>
      </c>
      <c r="H116" s="163">
        <v>1</v>
      </c>
      <c r="I116" s="164"/>
      <c r="J116" s="165">
        <f>ROUND(I116*H116,2)</f>
        <v>0</v>
      </c>
      <c r="K116" s="161" t="s">
        <v>1453</v>
      </c>
      <c r="L116" s="166"/>
      <c r="M116" s="167" t="s">
        <v>3</v>
      </c>
      <c r="N116" s="168" t="s">
        <v>44</v>
      </c>
      <c r="O116" s="49"/>
      <c r="P116" s="155">
        <f>O116*H116</f>
        <v>0</v>
      </c>
      <c r="Q116" s="155">
        <v>0</v>
      </c>
      <c r="R116" s="155">
        <f>Q116*H116</f>
        <v>0</v>
      </c>
      <c r="S116" s="155">
        <v>0</v>
      </c>
      <c r="T116" s="156">
        <f>S116*H116</f>
        <v>0</v>
      </c>
      <c r="AR116" s="157" t="s">
        <v>321</v>
      </c>
      <c r="AT116" s="157" t="s">
        <v>255</v>
      </c>
      <c r="AU116" s="157" t="s">
        <v>85</v>
      </c>
      <c r="AY116" s="14" t="s">
        <v>189</v>
      </c>
      <c r="BE116" s="158">
        <f>IF(N116="základní",J116,0)</f>
        <v>0</v>
      </c>
      <c r="BF116" s="158">
        <f>IF(N116="snížená",J116,0)</f>
        <v>0</v>
      </c>
      <c r="BG116" s="158">
        <f>IF(N116="zákl. přenesená",J116,0)</f>
        <v>0</v>
      </c>
      <c r="BH116" s="158">
        <f>IF(N116="sníž. přenesená",J116,0)</f>
        <v>0</v>
      </c>
      <c r="BI116" s="158">
        <f>IF(N116="nulová",J116,0)</f>
        <v>0</v>
      </c>
      <c r="BJ116" s="14" t="s">
        <v>85</v>
      </c>
      <c r="BK116" s="158">
        <f>ROUND(I116*H116,2)</f>
        <v>0</v>
      </c>
      <c r="BL116" s="14" t="s">
        <v>254</v>
      </c>
      <c r="BM116" s="157" t="s">
        <v>2163</v>
      </c>
    </row>
    <row r="117" spans="2:65" s="11" customFormat="1" ht="22.9" customHeight="1">
      <c r="B117" s="132"/>
      <c r="D117" s="133" t="s">
        <v>71</v>
      </c>
      <c r="E117" s="143" t="s">
        <v>2164</v>
      </c>
      <c r="F117" s="143" t="s">
        <v>2165</v>
      </c>
      <c r="I117" s="135"/>
      <c r="J117" s="144">
        <f>BK117</f>
        <v>0</v>
      </c>
      <c r="L117" s="132"/>
      <c r="M117" s="137"/>
      <c r="N117" s="138"/>
      <c r="O117" s="138"/>
      <c r="P117" s="139">
        <f>SUM(P118:P130)</f>
        <v>0</v>
      </c>
      <c r="Q117" s="138"/>
      <c r="R117" s="139">
        <f>SUM(R118:R130)</f>
        <v>0.15119999999999997</v>
      </c>
      <c r="S117" s="138"/>
      <c r="T117" s="140">
        <f>SUM(T118:T130)</f>
        <v>0</v>
      </c>
      <c r="AR117" s="133" t="s">
        <v>85</v>
      </c>
      <c r="AT117" s="141" t="s">
        <v>71</v>
      </c>
      <c r="AU117" s="141" t="s">
        <v>79</v>
      </c>
      <c r="AY117" s="133" t="s">
        <v>189</v>
      </c>
      <c r="BK117" s="142">
        <f>SUM(BK118:BK130)</f>
        <v>0</v>
      </c>
    </row>
    <row r="118" spans="2:65" s="1" customFormat="1" ht="16.5" customHeight="1">
      <c r="B118" s="145"/>
      <c r="C118" s="146" t="s">
        <v>247</v>
      </c>
      <c r="D118" s="146" t="s">
        <v>191</v>
      </c>
      <c r="E118" s="147" t="s">
        <v>2166</v>
      </c>
      <c r="F118" s="148" t="s">
        <v>2167</v>
      </c>
      <c r="G118" s="149" t="s">
        <v>864</v>
      </c>
      <c r="H118" s="150">
        <v>15</v>
      </c>
      <c r="I118" s="151"/>
      <c r="J118" s="152">
        <f t="shared" ref="J118:J130" si="0">ROUND(I118*H118,2)</f>
        <v>0</v>
      </c>
      <c r="K118" s="148" t="s">
        <v>195</v>
      </c>
      <c r="L118" s="29"/>
      <c r="M118" s="153" t="s">
        <v>3</v>
      </c>
      <c r="N118" s="154" t="s">
        <v>44</v>
      </c>
      <c r="O118" s="49"/>
      <c r="P118" s="155">
        <f t="shared" ref="P118:P130" si="1">O118*H118</f>
        <v>0</v>
      </c>
      <c r="Q118" s="155">
        <v>1.1299999999999999E-3</v>
      </c>
      <c r="R118" s="155">
        <f t="shared" ref="R118:R130" si="2">Q118*H118</f>
        <v>1.695E-2</v>
      </c>
      <c r="S118" s="155">
        <v>0</v>
      </c>
      <c r="T118" s="156">
        <f t="shared" ref="T118:T130" si="3">S118*H118</f>
        <v>0</v>
      </c>
      <c r="AR118" s="157" t="s">
        <v>254</v>
      </c>
      <c r="AT118" s="157" t="s">
        <v>191</v>
      </c>
      <c r="AU118" s="157" t="s">
        <v>85</v>
      </c>
      <c r="AY118" s="14" t="s">
        <v>189</v>
      </c>
      <c r="BE118" s="158">
        <f t="shared" ref="BE118:BE130" si="4">IF(N118="základní",J118,0)</f>
        <v>0</v>
      </c>
      <c r="BF118" s="158">
        <f t="shared" ref="BF118:BF130" si="5">IF(N118="snížená",J118,0)</f>
        <v>0</v>
      </c>
      <c r="BG118" s="158">
        <f t="shared" ref="BG118:BG130" si="6">IF(N118="zákl. přenesená",J118,0)</f>
        <v>0</v>
      </c>
      <c r="BH118" s="158">
        <f t="shared" ref="BH118:BH130" si="7">IF(N118="sníž. přenesená",J118,0)</f>
        <v>0</v>
      </c>
      <c r="BI118" s="158">
        <f t="shared" ref="BI118:BI130" si="8">IF(N118="nulová",J118,0)</f>
        <v>0</v>
      </c>
      <c r="BJ118" s="14" t="s">
        <v>85</v>
      </c>
      <c r="BK118" s="158">
        <f t="shared" ref="BK118:BK130" si="9">ROUND(I118*H118,2)</f>
        <v>0</v>
      </c>
      <c r="BL118" s="14" t="s">
        <v>254</v>
      </c>
      <c r="BM118" s="157" t="s">
        <v>2168</v>
      </c>
    </row>
    <row r="119" spans="2:65" s="1" customFormat="1" ht="16.5" customHeight="1">
      <c r="B119" s="145"/>
      <c r="C119" s="159" t="s">
        <v>9</v>
      </c>
      <c r="D119" s="159" t="s">
        <v>255</v>
      </c>
      <c r="E119" s="160" t="s">
        <v>2169</v>
      </c>
      <c r="F119" s="161" t="s">
        <v>2170</v>
      </c>
      <c r="G119" s="162" t="s">
        <v>307</v>
      </c>
      <c r="H119" s="163">
        <v>15</v>
      </c>
      <c r="I119" s="164"/>
      <c r="J119" s="165">
        <f t="shared" si="0"/>
        <v>0</v>
      </c>
      <c r="K119" s="161" t="s">
        <v>1453</v>
      </c>
      <c r="L119" s="166"/>
      <c r="M119" s="167" t="s">
        <v>3</v>
      </c>
      <c r="N119" s="168" t="s">
        <v>44</v>
      </c>
      <c r="O119" s="49"/>
      <c r="P119" s="155">
        <f t="shared" si="1"/>
        <v>0</v>
      </c>
      <c r="Q119" s="155">
        <v>0</v>
      </c>
      <c r="R119" s="155">
        <f t="shared" si="2"/>
        <v>0</v>
      </c>
      <c r="S119" s="155">
        <v>0</v>
      </c>
      <c r="T119" s="156">
        <f t="shared" si="3"/>
        <v>0</v>
      </c>
      <c r="AR119" s="157" t="s">
        <v>321</v>
      </c>
      <c r="AT119" s="157" t="s">
        <v>255</v>
      </c>
      <c r="AU119" s="157" t="s">
        <v>85</v>
      </c>
      <c r="AY119" s="14" t="s">
        <v>189</v>
      </c>
      <c r="BE119" s="158">
        <f t="shared" si="4"/>
        <v>0</v>
      </c>
      <c r="BF119" s="158">
        <f t="shared" si="5"/>
        <v>0</v>
      </c>
      <c r="BG119" s="158">
        <f t="shared" si="6"/>
        <v>0</v>
      </c>
      <c r="BH119" s="158">
        <f t="shared" si="7"/>
        <v>0</v>
      </c>
      <c r="BI119" s="158">
        <f t="shared" si="8"/>
        <v>0</v>
      </c>
      <c r="BJ119" s="14" t="s">
        <v>85</v>
      </c>
      <c r="BK119" s="158">
        <f t="shared" si="9"/>
        <v>0</v>
      </c>
      <c r="BL119" s="14" t="s">
        <v>254</v>
      </c>
      <c r="BM119" s="157" t="s">
        <v>2171</v>
      </c>
    </row>
    <row r="120" spans="2:65" s="1" customFormat="1" ht="16.5" customHeight="1">
      <c r="B120" s="145"/>
      <c r="C120" s="159" t="s">
        <v>254</v>
      </c>
      <c r="D120" s="159" t="s">
        <v>255</v>
      </c>
      <c r="E120" s="160" t="s">
        <v>2172</v>
      </c>
      <c r="F120" s="161" t="s">
        <v>2173</v>
      </c>
      <c r="G120" s="162" t="s">
        <v>890</v>
      </c>
      <c r="H120" s="163">
        <v>1</v>
      </c>
      <c r="I120" s="164"/>
      <c r="J120" s="165">
        <f t="shared" si="0"/>
        <v>0</v>
      </c>
      <c r="K120" s="161" t="s">
        <v>1453</v>
      </c>
      <c r="L120" s="166"/>
      <c r="M120" s="167" t="s">
        <v>3</v>
      </c>
      <c r="N120" s="168" t="s">
        <v>44</v>
      </c>
      <c r="O120" s="49"/>
      <c r="P120" s="155">
        <f t="shared" si="1"/>
        <v>0</v>
      </c>
      <c r="Q120" s="155">
        <v>0</v>
      </c>
      <c r="R120" s="155">
        <f t="shared" si="2"/>
        <v>0</v>
      </c>
      <c r="S120" s="155">
        <v>0</v>
      </c>
      <c r="T120" s="156">
        <f t="shared" si="3"/>
        <v>0</v>
      </c>
      <c r="AR120" s="157" t="s">
        <v>321</v>
      </c>
      <c r="AT120" s="157" t="s">
        <v>255</v>
      </c>
      <c r="AU120" s="157" t="s">
        <v>85</v>
      </c>
      <c r="AY120" s="14" t="s">
        <v>189</v>
      </c>
      <c r="BE120" s="158">
        <f t="shared" si="4"/>
        <v>0</v>
      </c>
      <c r="BF120" s="158">
        <f t="shared" si="5"/>
        <v>0</v>
      </c>
      <c r="BG120" s="158">
        <f t="shared" si="6"/>
        <v>0</v>
      </c>
      <c r="BH120" s="158">
        <f t="shared" si="7"/>
        <v>0</v>
      </c>
      <c r="BI120" s="158">
        <f t="shared" si="8"/>
        <v>0</v>
      </c>
      <c r="BJ120" s="14" t="s">
        <v>85</v>
      </c>
      <c r="BK120" s="158">
        <f t="shared" si="9"/>
        <v>0</v>
      </c>
      <c r="BL120" s="14" t="s">
        <v>254</v>
      </c>
      <c r="BM120" s="157" t="s">
        <v>2174</v>
      </c>
    </row>
    <row r="121" spans="2:65" s="1" customFormat="1" ht="16.5" customHeight="1">
      <c r="B121" s="145"/>
      <c r="C121" s="146" t="s">
        <v>1330</v>
      </c>
      <c r="D121" s="146" t="s">
        <v>191</v>
      </c>
      <c r="E121" s="147" t="s">
        <v>2175</v>
      </c>
      <c r="F121" s="148" t="s">
        <v>2176</v>
      </c>
      <c r="G121" s="149" t="s">
        <v>864</v>
      </c>
      <c r="H121" s="150">
        <v>1</v>
      </c>
      <c r="I121" s="151"/>
      <c r="J121" s="152">
        <f t="shared" si="0"/>
        <v>0</v>
      </c>
      <c r="K121" s="148" t="s">
        <v>195</v>
      </c>
      <c r="L121" s="29"/>
      <c r="M121" s="153" t="s">
        <v>3</v>
      </c>
      <c r="N121" s="154" t="s">
        <v>44</v>
      </c>
      <c r="O121" s="49"/>
      <c r="P121" s="155">
        <f t="shared" si="1"/>
        <v>0</v>
      </c>
      <c r="Q121" s="155">
        <v>6.2899999999999996E-3</v>
      </c>
      <c r="R121" s="155">
        <f t="shared" si="2"/>
        <v>6.2899999999999996E-3</v>
      </c>
      <c r="S121" s="155">
        <v>0</v>
      </c>
      <c r="T121" s="156">
        <f t="shared" si="3"/>
        <v>0</v>
      </c>
      <c r="AR121" s="157" t="s">
        <v>254</v>
      </c>
      <c r="AT121" s="157" t="s">
        <v>191</v>
      </c>
      <c r="AU121" s="157" t="s">
        <v>85</v>
      </c>
      <c r="AY121" s="14" t="s">
        <v>189</v>
      </c>
      <c r="BE121" s="158">
        <f t="shared" si="4"/>
        <v>0</v>
      </c>
      <c r="BF121" s="158">
        <f t="shared" si="5"/>
        <v>0</v>
      </c>
      <c r="BG121" s="158">
        <f t="shared" si="6"/>
        <v>0</v>
      </c>
      <c r="BH121" s="158">
        <f t="shared" si="7"/>
        <v>0</v>
      </c>
      <c r="BI121" s="158">
        <f t="shared" si="8"/>
        <v>0</v>
      </c>
      <c r="BJ121" s="14" t="s">
        <v>85</v>
      </c>
      <c r="BK121" s="158">
        <f t="shared" si="9"/>
        <v>0</v>
      </c>
      <c r="BL121" s="14" t="s">
        <v>254</v>
      </c>
      <c r="BM121" s="157" t="s">
        <v>2177</v>
      </c>
    </row>
    <row r="122" spans="2:65" s="1" customFormat="1" ht="16.5" customHeight="1">
      <c r="B122" s="145"/>
      <c r="C122" s="146" t="s">
        <v>264</v>
      </c>
      <c r="D122" s="146" t="s">
        <v>191</v>
      </c>
      <c r="E122" s="147" t="s">
        <v>2178</v>
      </c>
      <c r="F122" s="148" t="s">
        <v>2179</v>
      </c>
      <c r="G122" s="149" t="s">
        <v>307</v>
      </c>
      <c r="H122" s="150">
        <v>1</v>
      </c>
      <c r="I122" s="151"/>
      <c r="J122" s="152">
        <f t="shared" si="0"/>
        <v>0</v>
      </c>
      <c r="K122" s="148" t="s">
        <v>195</v>
      </c>
      <c r="L122" s="29"/>
      <c r="M122" s="153" t="s">
        <v>3</v>
      </c>
      <c r="N122" s="154" t="s">
        <v>44</v>
      </c>
      <c r="O122" s="49"/>
      <c r="P122" s="155">
        <f t="shared" si="1"/>
        <v>0</v>
      </c>
      <c r="Q122" s="155">
        <v>6.8000000000000005E-4</v>
      </c>
      <c r="R122" s="155">
        <f t="shared" si="2"/>
        <v>6.8000000000000005E-4</v>
      </c>
      <c r="S122" s="155">
        <v>0</v>
      </c>
      <c r="T122" s="156">
        <f t="shared" si="3"/>
        <v>0</v>
      </c>
      <c r="AR122" s="157" t="s">
        <v>254</v>
      </c>
      <c r="AT122" s="157" t="s">
        <v>191</v>
      </c>
      <c r="AU122" s="157" t="s">
        <v>85</v>
      </c>
      <c r="AY122" s="14" t="s">
        <v>189</v>
      </c>
      <c r="BE122" s="158">
        <f t="shared" si="4"/>
        <v>0</v>
      </c>
      <c r="BF122" s="158">
        <f t="shared" si="5"/>
        <v>0</v>
      </c>
      <c r="BG122" s="158">
        <f t="shared" si="6"/>
        <v>0</v>
      </c>
      <c r="BH122" s="158">
        <f t="shared" si="7"/>
        <v>0</v>
      </c>
      <c r="BI122" s="158">
        <f t="shared" si="8"/>
        <v>0</v>
      </c>
      <c r="BJ122" s="14" t="s">
        <v>85</v>
      </c>
      <c r="BK122" s="158">
        <f t="shared" si="9"/>
        <v>0</v>
      </c>
      <c r="BL122" s="14" t="s">
        <v>254</v>
      </c>
      <c r="BM122" s="157" t="s">
        <v>2180</v>
      </c>
    </row>
    <row r="123" spans="2:65" s="1" customFormat="1" ht="24" customHeight="1">
      <c r="B123" s="145"/>
      <c r="C123" s="146" t="s">
        <v>1337</v>
      </c>
      <c r="D123" s="146" t="s">
        <v>191</v>
      </c>
      <c r="E123" s="147" t="s">
        <v>2181</v>
      </c>
      <c r="F123" s="148" t="s">
        <v>2182</v>
      </c>
      <c r="G123" s="149" t="s">
        <v>864</v>
      </c>
      <c r="H123" s="150">
        <v>1</v>
      </c>
      <c r="I123" s="151"/>
      <c r="J123" s="152">
        <f t="shared" si="0"/>
        <v>0</v>
      </c>
      <c r="K123" s="148" t="s">
        <v>195</v>
      </c>
      <c r="L123" s="29"/>
      <c r="M123" s="153" t="s">
        <v>3</v>
      </c>
      <c r="N123" s="154" t="s">
        <v>44</v>
      </c>
      <c r="O123" s="49"/>
      <c r="P123" s="155">
        <f t="shared" si="1"/>
        <v>0</v>
      </c>
      <c r="Q123" s="155">
        <v>0.12540999999999999</v>
      </c>
      <c r="R123" s="155">
        <f t="shared" si="2"/>
        <v>0.12540999999999999</v>
      </c>
      <c r="S123" s="155">
        <v>0</v>
      </c>
      <c r="T123" s="156">
        <f t="shared" si="3"/>
        <v>0</v>
      </c>
      <c r="AR123" s="157" t="s">
        <v>254</v>
      </c>
      <c r="AT123" s="157" t="s">
        <v>191</v>
      </c>
      <c r="AU123" s="157" t="s">
        <v>85</v>
      </c>
      <c r="AY123" s="14" t="s">
        <v>189</v>
      </c>
      <c r="BE123" s="158">
        <f t="shared" si="4"/>
        <v>0</v>
      </c>
      <c r="BF123" s="158">
        <f t="shared" si="5"/>
        <v>0</v>
      </c>
      <c r="BG123" s="158">
        <f t="shared" si="6"/>
        <v>0</v>
      </c>
      <c r="BH123" s="158">
        <f t="shared" si="7"/>
        <v>0</v>
      </c>
      <c r="BI123" s="158">
        <f t="shared" si="8"/>
        <v>0</v>
      </c>
      <c r="BJ123" s="14" t="s">
        <v>85</v>
      </c>
      <c r="BK123" s="158">
        <f t="shared" si="9"/>
        <v>0</v>
      </c>
      <c r="BL123" s="14" t="s">
        <v>254</v>
      </c>
      <c r="BM123" s="157" t="s">
        <v>2183</v>
      </c>
    </row>
    <row r="124" spans="2:65" s="1" customFormat="1" ht="24" customHeight="1">
      <c r="B124" s="145"/>
      <c r="C124" s="146" t="s">
        <v>272</v>
      </c>
      <c r="D124" s="146" t="s">
        <v>191</v>
      </c>
      <c r="E124" s="147" t="s">
        <v>2184</v>
      </c>
      <c r="F124" s="148" t="s">
        <v>2185</v>
      </c>
      <c r="G124" s="149" t="s">
        <v>890</v>
      </c>
      <c r="H124" s="150">
        <v>1</v>
      </c>
      <c r="I124" s="151"/>
      <c r="J124" s="152">
        <f t="shared" si="0"/>
        <v>0</v>
      </c>
      <c r="K124" s="148" t="s">
        <v>1453</v>
      </c>
      <c r="L124" s="29"/>
      <c r="M124" s="153" t="s">
        <v>3</v>
      </c>
      <c r="N124" s="154" t="s">
        <v>44</v>
      </c>
      <c r="O124" s="49"/>
      <c r="P124" s="155">
        <f t="shared" si="1"/>
        <v>0</v>
      </c>
      <c r="Q124" s="155">
        <v>0</v>
      </c>
      <c r="R124" s="155">
        <f t="shared" si="2"/>
        <v>0</v>
      </c>
      <c r="S124" s="155">
        <v>0</v>
      </c>
      <c r="T124" s="156">
        <f t="shared" si="3"/>
        <v>0</v>
      </c>
      <c r="AR124" s="157" t="s">
        <v>254</v>
      </c>
      <c r="AT124" s="157" t="s">
        <v>191</v>
      </c>
      <c r="AU124" s="157" t="s">
        <v>85</v>
      </c>
      <c r="AY124" s="14" t="s">
        <v>189</v>
      </c>
      <c r="BE124" s="158">
        <f t="shared" si="4"/>
        <v>0</v>
      </c>
      <c r="BF124" s="158">
        <f t="shared" si="5"/>
        <v>0</v>
      </c>
      <c r="BG124" s="158">
        <f t="shared" si="6"/>
        <v>0</v>
      </c>
      <c r="BH124" s="158">
        <f t="shared" si="7"/>
        <v>0</v>
      </c>
      <c r="BI124" s="158">
        <f t="shared" si="8"/>
        <v>0</v>
      </c>
      <c r="BJ124" s="14" t="s">
        <v>85</v>
      </c>
      <c r="BK124" s="158">
        <f t="shared" si="9"/>
        <v>0</v>
      </c>
      <c r="BL124" s="14" t="s">
        <v>254</v>
      </c>
      <c r="BM124" s="157" t="s">
        <v>2186</v>
      </c>
    </row>
    <row r="125" spans="2:65" s="1" customFormat="1" ht="16.5" customHeight="1">
      <c r="B125" s="145"/>
      <c r="C125" s="146" t="s">
        <v>8</v>
      </c>
      <c r="D125" s="146" t="s">
        <v>191</v>
      </c>
      <c r="E125" s="147" t="s">
        <v>2187</v>
      </c>
      <c r="F125" s="148" t="s">
        <v>2188</v>
      </c>
      <c r="G125" s="149" t="s">
        <v>864</v>
      </c>
      <c r="H125" s="150">
        <v>1</v>
      </c>
      <c r="I125" s="151"/>
      <c r="J125" s="152">
        <f t="shared" si="0"/>
        <v>0</v>
      </c>
      <c r="K125" s="148" t="s">
        <v>195</v>
      </c>
      <c r="L125" s="29"/>
      <c r="M125" s="153" t="s">
        <v>3</v>
      </c>
      <c r="N125" s="154" t="s">
        <v>44</v>
      </c>
      <c r="O125" s="49"/>
      <c r="P125" s="155">
        <f t="shared" si="1"/>
        <v>0</v>
      </c>
      <c r="Q125" s="155">
        <v>6.8000000000000005E-4</v>
      </c>
      <c r="R125" s="155">
        <f t="shared" si="2"/>
        <v>6.8000000000000005E-4</v>
      </c>
      <c r="S125" s="155">
        <v>0</v>
      </c>
      <c r="T125" s="156">
        <f t="shared" si="3"/>
        <v>0</v>
      </c>
      <c r="AR125" s="157" t="s">
        <v>254</v>
      </c>
      <c r="AT125" s="157" t="s">
        <v>191</v>
      </c>
      <c r="AU125" s="157" t="s">
        <v>85</v>
      </c>
      <c r="AY125" s="14" t="s">
        <v>189</v>
      </c>
      <c r="BE125" s="158">
        <f t="shared" si="4"/>
        <v>0</v>
      </c>
      <c r="BF125" s="158">
        <f t="shared" si="5"/>
        <v>0</v>
      </c>
      <c r="BG125" s="158">
        <f t="shared" si="6"/>
        <v>0</v>
      </c>
      <c r="BH125" s="158">
        <f t="shared" si="7"/>
        <v>0</v>
      </c>
      <c r="BI125" s="158">
        <f t="shared" si="8"/>
        <v>0</v>
      </c>
      <c r="BJ125" s="14" t="s">
        <v>85</v>
      </c>
      <c r="BK125" s="158">
        <f t="shared" si="9"/>
        <v>0</v>
      </c>
      <c r="BL125" s="14" t="s">
        <v>254</v>
      </c>
      <c r="BM125" s="157" t="s">
        <v>2189</v>
      </c>
    </row>
    <row r="126" spans="2:65" s="1" customFormat="1" ht="16.5" customHeight="1">
      <c r="B126" s="145"/>
      <c r="C126" s="146" t="s">
        <v>280</v>
      </c>
      <c r="D126" s="146" t="s">
        <v>191</v>
      </c>
      <c r="E126" s="147" t="s">
        <v>2190</v>
      </c>
      <c r="F126" s="148" t="s">
        <v>2191</v>
      </c>
      <c r="G126" s="149" t="s">
        <v>864</v>
      </c>
      <c r="H126" s="150">
        <v>1</v>
      </c>
      <c r="I126" s="151"/>
      <c r="J126" s="152">
        <f t="shared" si="0"/>
        <v>0</v>
      </c>
      <c r="K126" s="148" t="s">
        <v>195</v>
      </c>
      <c r="L126" s="29"/>
      <c r="M126" s="153" t="s">
        <v>3</v>
      </c>
      <c r="N126" s="154" t="s">
        <v>44</v>
      </c>
      <c r="O126" s="49"/>
      <c r="P126" s="155">
        <f t="shared" si="1"/>
        <v>0</v>
      </c>
      <c r="Q126" s="155">
        <v>1.1900000000000001E-3</v>
      </c>
      <c r="R126" s="155">
        <f t="shared" si="2"/>
        <v>1.1900000000000001E-3</v>
      </c>
      <c r="S126" s="155">
        <v>0</v>
      </c>
      <c r="T126" s="156">
        <f t="shared" si="3"/>
        <v>0</v>
      </c>
      <c r="AR126" s="157" t="s">
        <v>254</v>
      </c>
      <c r="AT126" s="157" t="s">
        <v>191</v>
      </c>
      <c r="AU126" s="157" t="s">
        <v>85</v>
      </c>
      <c r="AY126" s="14" t="s">
        <v>189</v>
      </c>
      <c r="BE126" s="158">
        <f t="shared" si="4"/>
        <v>0</v>
      </c>
      <c r="BF126" s="158">
        <f t="shared" si="5"/>
        <v>0</v>
      </c>
      <c r="BG126" s="158">
        <f t="shared" si="6"/>
        <v>0</v>
      </c>
      <c r="BH126" s="158">
        <f t="shared" si="7"/>
        <v>0</v>
      </c>
      <c r="BI126" s="158">
        <f t="shared" si="8"/>
        <v>0</v>
      </c>
      <c r="BJ126" s="14" t="s">
        <v>85</v>
      </c>
      <c r="BK126" s="158">
        <f t="shared" si="9"/>
        <v>0</v>
      </c>
      <c r="BL126" s="14" t="s">
        <v>254</v>
      </c>
      <c r="BM126" s="157" t="s">
        <v>2192</v>
      </c>
    </row>
    <row r="127" spans="2:65" s="1" customFormat="1" ht="16.5" customHeight="1">
      <c r="B127" s="145"/>
      <c r="C127" s="159" t="s">
        <v>284</v>
      </c>
      <c r="D127" s="159" t="s">
        <v>255</v>
      </c>
      <c r="E127" s="160" t="s">
        <v>2193</v>
      </c>
      <c r="F127" s="161" t="s">
        <v>2194</v>
      </c>
      <c r="G127" s="162" t="s">
        <v>307</v>
      </c>
      <c r="H127" s="163">
        <v>1</v>
      </c>
      <c r="I127" s="164"/>
      <c r="J127" s="165">
        <f t="shared" si="0"/>
        <v>0</v>
      </c>
      <c r="K127" s="161" t="s">
        <v>1453</v>
      </c>
      <c r="L127" s="166"/>
      <c r="M127" s="167" t="s">
        <v>3</v>
      </c>
      <c r="N127" s="168" t="s">
        <v>44</v>
      </c>
      <c r="O127" s="49"/>
      <c r="P127" s="155">
        <f t="shared" si="1"/>
        <v>0</v>
      </c>
      <c r="Q127" s="155">
        <v>0</v>
      </c>
      <c r="R127" s="155">
        <f t="shared" si="2"/>
        <v>0</v>
      </c>
      <c r="S127" s="155">
        <v>0</v>
      </c>
      <c r="T127" s="156">
        <f t="shared" si="3"/>
        <v>0</v>
      </c>
      <c r="AR127" s="157" t="s">
        <v>321</v>
      </c>
      <c r="AT127" s="157" t="s">
        <v>255</v>
      </c>
      <c r="AU127" s="157" t="s">
        <v>85</v>
      </c>
      <c r="AY127" s="14" t="s">
        <v>189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4" t="s">
        <v>85</v>
      </c>
      <c r="BK127" s="158">
        <f t="shared" si="9"/>
        <v>0</v>
      </c>
      <c r="BL127" s="14" t="s">
        <v>254</v>
      </c>
      <c r="BM127" s="157" t="s">
        <v>2195</v>
      </c>
    </row>
    <row r="128" spans="2:65" s="1" customFormat="1" ht="16.5" customHeight="1">
      <c r="B128" s="145"/>
      <c r="C128" s="159" t="s">
        <v>288</v>
      </c>
      <c r="D128" s="159" t="s">
        <v>255</v>
      </c>
      <c r="E128" s="160" t="s">
        <v>2196</v>
      </c>
      <c r="F128" s="161" t="s">
        <v>2197</v>
      </c>
      <c r="G128" s="162" t="s">
        <v>307</v>
      </c>
      <c r="H128" s="163">
        <v>1</v>
      </c>
      <c r="I128" s="164"/>
      <c r="J128" s="165">
        <f t="shared" si="0"/>
        <v>0</v>
      </c>
      <c r="K128" s="161" t="s">
        <v>1453</v>
      </c>
      <c r="L128" s="166"/>
      <c r="M128" s="167" t="s">
        <v>3</v>
      </c>
      <c r="N128" s="168" t="s">
        <v>44</v>
      </c>
      <c r="O128" s="49"/>
      <c r="P128" s="155">
        <f t="shared" si="1"/>
        <v>0</v>
      </c>
      <c r="Q128" s="155">
        <v>0</v>
      </c>
      <c r="R128" s="155">
        <f t="shared" si="2"/>
        <v>0</v>
      </c>
      <c r="S128" s="155">
        <v>0</v>
      </c>
      <c r="T128" s="156">
        <f t="shared" si="3"/>
        <v>0</v>
      </c>
      <c r="AR128" s="157" t="s">
        <v>321</v>
      </c>
      <c r="AT128" s="157" t="s">
        <v>255</v>
      </c>
      <c r="AU128" s="157" t="s">
        <v>85</v>
      </c>
      <c r="AY128" s="14" t="s">
        <v>189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4" t="s">
        <v>85</v>
      </c>
      <c r="BK128" s="158">
        <f t="shared" si="9"/>
        <v>0</v>
      </c>
      <c r="BL128" s="14" t="s">
        <v>254</v>
      </c>
      <c r="BM128" s="157" t="s">
        <v>2198</v>
      </c>
    </row>
    <row r="129" spans="2:65" s="1" customFormat="1" ht="36" customHeight="1">
      <c r="B129" s="145"/>
      <c r="C129" s="146" t="s">
        <v>292</v>
      </c>
      <c r="D129" s="146" t="s">
        <v>191</v>
      </c>
      <c r="E129" s="147" t="s">
        <v>2199</v>
      </c>
      <c r="F129" s="148" t="s">
        <v>2200</v>
      </c>
      <c r="G129" s="149" t="s">
        <v>890</v>
      </c>
      <c r="H129" s="150">
        <v>1</v>
      </c>
      <c r="I129" s="151"/>
      <c r="J129" s="152">
        <f t="shared" si="0"/>
        <v>0</v>
      </c>
      <c r="K129" s="148" t="s">
        <v>1453</v>
      </c>
      <c r="L129" s="29"/>
      <c r="M129" s="153" t="s">
        <v>3</v>
      </c>
      <c r="N129" s="154" t="s">
        <v>44</v>
      </c>
      <c r="O129" s="49"/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AR129" s="157" t="s">
        <v>254</v>
      </c>
      <c r="AT129" s="157" t="s">
        <v>191</v>
      </c>
      <c r="AU129" s="157" t="s">
        <v>85</v>
      </c>
      <c r="AY129" s="14" t="s">
        <v>189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4" t="s">
        <v>85</v>
      </c>
      <c r="BK129" s="158">
        <f t="shared" si="9"/>
        <v>0</v>
      </c>
      <c r="BL129" s="14" t="s">
        <v>254</v>
      </c>
      <c r="BM129" s="157" t="s">
        <v>2201</v>
      </c>
    </row>
    <row r="130" spans="2:65" s="1" customFormat="1" ht="24" customHeight="1">
      <c r="B130" s="145"/>
      <c r="C130" s="146" t="s">
        <v>296</v>
      </c>
      <c r="D130" s="146" t="s">
        <v>191</v>
      </c>
      <c r="E130" s="147" t="s">
        <v>2202</v>
      </c>
      <c r="F130" s="148" t="s">
        <v>2203</v>
      </c>
      <c r="G130" s="149" t="s">
        <v>739</v>
      </c>
      <c r="H130" s="169"/>
      <c r="I130" s="151"/>
      <c r="J130" s="152">
        <f t="shared" si="0"/>
        <v>0</v>
      </c>
      <c r="K130" s="148" t="s">
        <v>195</v>
      </c>
      <c r="L130" s="29"/>
      <c r="M130" s="153" t="s">
        <v>3</v>
      </c>
      <c r="N130" s="154" t="s">
        <v>44</v>
      </c>
      <c r="O130" s="49"/>
      <c r="P130" s="155">
        <f t="shared" si="1"/>
        <v>0</v>
      </c>
      <c r="Q130" s="155">
        <v>0</v>
      </c>
      <c r="R130" s="155">
        <f t="shared" si="2"/>
        <v>0</v>
      </c>
      <c r="S130" s="155">
        <v>0</v>
      </c>
      <c r="T130" s="156">
        <f t="shared" si="3"/>
        <v>0</v>
      </c>
      <c r="AR130" s="157" t="s">
        <v>254</v>
      </c>
      <c r="AT130" s="157" t="s">
        <v>191</v>
      </c>
      <c r="AU130" s="157" t="s">
        <v>85</v>
      </c>
      <c r="AY130" s="14" t="s">
        <v>189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4" t="s">
        <v>85</v>
      </c>
      <c r="BK130" s="158">
        <f t="shared" si="9"/>
        <v>0</v>
      </c>
      <c r="BL130" s="14" t="s">
        <v>254</v>
      </c>
      <c r="BM130" s="157" t="s">
        <v>2204</v>
      </c>
    </row>
    <row r="131" spans="2:65" s="11" customFormat="1" ht="22.9" customHeight="1">
      <c r="B131" s="132"/>
      <c r="D131" s="133" t="s">
        <v>71</v>
      </c>
      <c r="E131" s="143" t="s">
        <v>2205</v>
      </c>
      <c r="F131" s="143" t="s">
        <v>2206</v>
      </c>
      <c r="I131" s="135"/>
      <c r="J131" s="144">
        <f>BK131</f>
        <v>0</v>
      </c>
      <c r="L131" s="132"/>
      <c r="M131" s="137"/>
      <c r="N131" s="138"/>
      <c r="O131" s="138"/>
      <c r="P131" s="139">
        <f>SUM(P132:P142)</f>
        <v>0</v>
      </c>
      <c r="Q131" s="138"/>
      <c r="R131" s="139">
        <f>SUM(R132:R142)</f>
        <v>0.38560000000000005</v>
      </c>
      <c r="S131" s="138"/>
      <c r="T131" s="140">
        <f>SUM(T132:T142)</f>
        <v>0</v>
      </c>
      <c r="AR131" s="133" t="s">
        <v>85</v>
      </c>
      <c r="AT131" s="141" t="s">
        <v>71</v>
      </c>
      <c r="AU131" s="141" t="s">
        <v>79</v>
      </c>
      <c r="AY131" s="133" t="s">
        <v>189</v>
      </c>
      <c r="BK131" s="142">
        <f>SUM(BK132:BK142)</f>
        <v>0</v>
      </c>
    </row>
    <row r="132" spans="2:65" s="1" customFormat="1" ht="16.5" customHeight="1">
      <c r="B132" s="145"/>
      <c r="C132" s="146" t="s">
        <v>300</v>
      </c>
      <c r="D132" s="146" t="s">
        <v>191</v>
      </c>
      <c r="E132" s="147" t="s">
        <v>2207</v>
      </c>
      <c r="F132" s="148" t="s">
        <v>2208</v>
      </c>
      <c r="G132" s="149" t="s">
        <v>258</v>
      </c>
      <c r="H132" s="150">
        <v>250</v>
      </c>
      <c r="I132" s="151"/>
      <c r="J132" s="152">
        <f t="shared" ref="J132:J142" si="10">ROUND(I132*H132,2)</f>
        <v>0</v>
      </c>
      <c r="K132" s="148" t="s">
        <v>195</v>
      </c>
      <c r="L132" s="29"/>
      <c r="M132" s="153" t="s">
        <v>3</v>
      </c>
      <c r="N132" s="154" t="s">
        <v>44</v>
      </c>
      <c r="O132" s="49"/>
      <c r="P132" s="155">
        <f t="shared" ref="P132:P142" si="11">O132*H132</f>
        <v>0</v>
      </c>
      <c r="Q132" s="155">
        <v>4.4999999999999999E-4</v>
      </c>
      <c r="R132" s="155">
        <f t="shared" ref="R132:R142" si="12">Q132*H132</f>
        <v>0.1125</v>
      </c>
      <c r="S132" s="155">
        <v>0</v>
      </c>
      <c r="T132" s="156">
        <f t="shared" ref="T132:T142" si="13">S132*H132</f>
        <v>0</v>
      </c>
      <c r="AR132" s="157" t="s">
        <v>254</v>
      </c>
      <c r="AT132" s="157" t="s">
        <v>191</v>
      </c>
      <c r="AU132" s="157" t="s">
        <v>85</v>
      </c>
      <c r="AY132" s="14" t="s">
        <v>189</v>
      </c>
      <c r="BE132" s="158">
        <f t="shared" ref="BE132:BE142" si="14">IF(N132="základní",J132,0)</f>
        <v>0</v>
      </c>
      <c r="BF132" s="158">
        <f t="shared" ref="BF132:BF142" si="15">IF(N132="snížená",J132,0)</f>
        <v>0</v>
      </c>
      <c r="BG132" s="158">
        <f t="shared" ref="BG132:BG142" si="16">IF(N132="zákl. přenesená",J132,0)</f>
        <v>0</v>
      </c>
      <c r="BH132" s="158">
        <f t="shared" ref="BH132:BH142" si="17">IF(N132="sníž. přenesená",J132,0)</f>
        <v>0</v>
      </c>
      <c r="BI132" s="158">
        <f t="shared" ref="BI132:BI142" si="18">IF(N132="nulová",J132,0)</f>
        <v>0</v>
      </c>
      <c r="BJ132" s="14" t="s">
        <v>85</v>
      </c>
      <c r="BK132" s="158">
        <f t="shared" ref="BK132:BK142" si="19">ROUND(I132*H132,2)</f>
        <v>0</v>
      </c>
      <c r="BL132" s="14" t="s">
        <v>254</v>
      </c>
      <c r="BM132" s="157" t="s">
        <v>2209</v>
      </c>
    </row>
    <row r="133" spans="2:65" s="1" customFormat="1" ht="16.5" customHeight="1">
      <c r="B133" s="145"/>
      <c r="C133" s="146" t="s">
        <v>304</v>
      </c>
      <c r="D133" s="146" t="s">
        <v>191</v>
      </c>
      <c r="E133" s="147" t="s">
        <v>2210</v>
      </c>
      <c r="F133" s="148" t="s">
        <v>2211</v>
      </c>
      <c r="G133" s="149" t="s">
        <v>258</v>
      </c>
      <c r="H133" s="150">
        <v>120</v>
      </c>
      <c r="I133" s="151"/>
      <c r="J133" s="152">
        <f t="shared" si="10"/>
        <v>0</v>
      </c>
      <c r="K133" s="148" t="s">
        <v>195</v>
      </c>
      <c r="L133" s="29"/>
      <c r="M133" s="153" t="s">
        <v>3</v>
      </c>
      <c r="N133" s="154" t="s">
        <v>44</v>
      </c>
      <c r="O133" s="49"/>
      <c r="P133" s="155">
        <f t="shared" si="11"/>
        <v>0</v>
      </c>
      <c r="Q133" s="155">
        <v>5.5999999999999995E-4</v>
      </c>
      <c r="R133" s="155">
        <f t="shared" si="12"/>
        <v>6.7199999999999996E-2</v>
      </c>
      <c r="S133" s="155">
        <v>0</v>
      </c>
      <c r="T133" s="156">
        <f t="shared" si="13"/>
        <v>0</v>
      </c>
      <c r="AR133" s="157" t="s">
        <v>254</v>
      </c>
      <c r="AT133" s="157" t="s">
        <v>191</v>
      </c>
      <c r="AU133" s="157" t="s">
        <v>85</v>
      </c>
      <c r="AY133" s="14" t="s">
        <v>189</v>
      </c>
      <c r="BE133" s="158">
        <f t="shared" si="14"/>
        <v>0</v>
      </c>
      <c r="BF133" s="158">
        <f t="shared" si="15"/>
        <v>0</v>
      </c>
      <c r="BG133" s="158">
        <f t="shared" si="16"/>
        <v>0</v>
      </c>
      <c r="BH133" s="158">
        <f t="shared" si="17"/>
        <v>0</v>
      </c>
      <c r="BI133" s="158">
        <f t="shared" si="18"/>
        <v>0</v>
      </c>
      <c r="BJ133" s="14" t="s">
        <v>85</v>
      </c>
      <c r="BK133" s="158">
        <f t="shared" si="19"/>
        <v>0</v>
      </c>
      <c r="BL133" s="14" t="s">
        <v>254</v>
      </c>
      <c r="BM133" s="157" t="s">
        <v>2212</v>
      </c>
    </row>
    <row r="134" spans="2:65" s="1" customFormat="1" ht="16.5" customHeight="1">
      <c r="B134" s="145"/>
      <c r="C134" s="146" t="s">
        <v>309</v>
      </c>
      <c r="D134" s="146" t="s">
        <v>191</v>
      </c>
      <c r="E134" s="147" t="s">
        <v>2213</v>
      </c>
      <c r="F134" s="148" t="s">
        <v>2214</v>
      </c>
      <c r="G134" s="149" t="s">
        <v>258</v>
      </c>
      <c r="H134" s="150">
        <v>50</v>
      </c>
      <c r="I134" s="151"/>
      <c r="J134" s="152">
        <f t="shared" si="10"/>
        <v>0</v>
      </c>
      <c r="K134" s="148" t="s">
        <v>195</v>
      </c>
      <c r="L134" s="29"/>
      <c r="M134" s="153" t="s">
        <v>3</v>
      </c>
      <c r="N134" s="154" t="s">
        <v>44</v>
      </c>
      <c r="O134" s="49"/>
      <c r="P134" s="155">
        <f t="shared" si="11"/>
        <v>0</v>
      </c>
      <c r="Q134" s="155">
        <v>6.8999999999999997E-4</v>
      </c>
      <c r="R134" s="155">
        <f t="shared" si="12"/>
        <v>3.4499999999999996E-2</v>
      </c>
      <c r="S134" s="155">
        <v>0</v>
      </c>
      <c r="T134" s="156">
        <f t="shared" si="13"/>
        <v>0</v>
      </c>
      <c r="AR134" s="157" t="s">
        <v>254</v>
      </c>
      <c r="AT134" s="157" t="s">
        <v>191</v>
      </c>
      <c r="AU134" s="157" t="s">
        <v>85</v>
      </c>
      <c r="AY134" s="14" t="s">
        <v>189</v>
      </c>
      <c r="BE134" s="158">
        <f t="shared" si="14"/>
        <v>0</v>
      </c>
      <c r="BF134" s="158">
        <f t="shared" si="15"/>
        <v>0</v>
      </c>
      <c r="BG134" s="158">
        <f t="shared" si="16"/>
        <v>0</v>
      </c>
      <c r="BH134" s="158">
        <f t="shared" si="17"/>
        <v>0</v>
      </c>
      <c r="BI134" s="158">
        <f t="shared" si="18"/>
        <v>0</v>
      </c>
      <c r="BJ134" s="14" t="s">
        <v>85</v>
      </c>
      <c r="BK134" s="158">
        <f t="shared" si="19"/>
        <v>0</v>
      </c>
      <c r="BL134" s="14" t="s">
        <v>254</v>
      </c>
      <c r="BM134" s="157" t="s">
        <v>2215</v>
      </c>
    </row>
    <row r="135" spans="2:65" s="1" customFormat="1" ht="16.5" customHeight="1">
      <c r="B135" s="145"/>
      <c r="C135" s="146" t="s">
        <v>313</v>
      </c>
      <c r="D135" s="146" t="s">
        <v>191</v>
      </c>
      <c r="E135" s="147" t="s">
        <v>2216</v>
      </c>
      <c r="F135" s="148" t="s">
        <v>2217</v>
      </c>
      <c r="G135" s="149" t="s">
        <v>258</v>
      </c>
      <c r="H135" s="150">
        <v>20</v>
      </c>
      <c r="I135" s="151"/>
      <c r="J135" s="152">
        <f t="shared" si="10"/>
        <v>0</v>
      </c>
      <c r="K135" s="148" t="s">
        <v>195</v>
      </c>
      <c r="L135" s="29"/>
      <c r="M135" s="153" t="s">
        <v>3</v>
      </c>
      <c r="N135" s="154" t="s">
        <v>44</v>
      </c>
      <c r="O135" s="49"/>
      <c r="P135" s="155">
        <f t="shared" si="11"/>
        <v>0</v>
      </c>
      <c r="Q135" s="155">
        <v>1.2600000000000001E-3</v>
      </c>
      <c r="R135" s="155">
        <f t="shared" si="12"/>
        <v>2.52E-2</v>
      </c>
      <c r="S135" s="155">
        <v>0</v>
      </c>
      <c r="T135" s="156">
        <f t="shared" si="13"/>
        <v>0</v>
      </c>
      <c r="AR135" s="157" t="s">
        <v>254</v>
      </c>
      <c r="AT135" s="157" t="s">
        <v>191</v>
      </c>
      <c r="AU135" s="157" t="s">
        <v>85</v>
      </c>
      <c r="AY135" s="14" t="s">
        <v>189</v>
      </c>
      <c r="BE135" s="158">
        <f t="shared" si="14"/>
        <v>0</v>
      </c>
      <c r="BF135" s="158">
        <f t="shared" si="15"/>
        <v>0</v>
      </c>
      <c r="BG135" s="158">
        <f t="shared" si="16"/>
        <v>0</v>
      </c>
      <c r="BH135" s="158">
        <f t="shared" si="17"/>
        <v>0</v>
      </c>
      <c r="BI135" s="158">
        <f t="shared" si="18"/>
        <v>0</v>
      </c>
      <c r="BJ135" s="14" t="s">
        <v>85</v>
      </c>
      <c r="BK135" s="158">
        <f t="shared" si="19"/>
        <v>0</v>
      </c>
      <c r="BL135" s="14" t="s">
        <v>254</v>
      </c>
      <c r="BM135" s="157" t="s">
        <v>2218</v>
      </c>
    </row>
    <row r="136" spans="2:65" s="1" customFormat="1" ht="16.5" customHeight="1">
      <c r="B136" s="145"/>
      <c r="C136" s="146" t="s">
        <v>317</v>
      </c>
      <c r="D136" s="146" t="s">
        <v>191</v>
      </c>
      <c r="E136" s="147" t="s">
        <v>2219</v>
      </c>
      <c r="F136" s="148" t="s">
        <v>2220</v>
      </c>
      <c r="G136" s="149" t="s">
        <v>258</v>
      </c>
      <c r="H136" s="150">
        <v>30</v>
      </c>
      <c r="I136" s="151"/>
      <c r="J136" s="152">
        <f t="shared" si="10"/>
        <v>0</v>
      </c>
      <c r="K136" s="148" t="s">
        <v>195</v>
      </c>
      <c r="L136" s="29"/>
      <c r="M136" s="153" t="s">
        <v>3</v>
      </c>
      <c r="N136" s="154" t="s">
        <v>44</v>
      </c>
      <c r="O136" s="49"/>
      <c r="P136" s="155">
        <f t="shared" si="11"/>
        <v>0</v>
      </c>
      <c r="Q136" s="155">
        <v>1.5900000000000001E-3</v>
      </c>
      <c r="R136" s="155">
        <f t="shared" si="12"/>
        <v>4.7699999999999999E-2</v>
      </c>
      <c r="S136" s="155">
        <v>0</v>
      </c>
      <c r="T136" s="156">
        <f t="shared" si="13"/>
        <v>0</v>
      </c>
      <c r="AR136" s="157" t="s">
        <v>254</v>
      </c>
      <c r="AT136" s="157" t="s">
        <v>191</v>
      </c>
      <c r="AU136" s="157" t="s">
        <v>85</v>
      </c>
      <c r="AY136" s="14" t="s">
        <v>189</v>
      </c>
      <c r="BE136" s="158">
        <f t="shared" si="14"/>
        <v>0</v>
      </c>
      <c r="BF136" s="158">
        <f t="shared" si="15"/>
        <v>0</v>
      </c>
      <c r="BG136" s="158">
        <f t="shared" si="16"/>
        <v>0</v>
      </c>
      <c r="BH136" s="158">
        <f t="shared" si="17"/>
        <v>0</v>
      </c>
      <c r="BI136" s="158">
        <f t="shared" si="18"/>
        <v>0</v>
      </c>
      <c r="BJ136" s="14" t="s">
        <v>85</v>
      </c>
      <c r="BK136" s="158">
        <f t="shared" si="19"/>
        <v>0</v>
      </c>
      <c r="BL136" s="14" t="s">
        <v>254</v>
      </c>
      <c r="BM136" s="157" t="s">
        <v>2221</v>
      </c>
    </row>
    <row r="137" spans="2:65" s="1" customFormat="1" ht="16.5" customHeight="1">
      <c r="B137" s="145"/>
      <c r="C137" s="159" t="s">
        <v>321</v>
      </c>
      <c r="D137" s="159" t="s">
        <v>255</v>
      </c>
      <c r="E137" s="160" t="s">
        <v>2222</v>
      </c>
      <c r="F137" s="161" t="s">
        <v>2223</v>
      </c>
      <c r="G137" s="162" t="s">
        <v>258</v>
      </c>
      <c r="H137" s="163">
        <v>5</v>
      </c>
      <c r="I137" s="164"/>
      <c r="J137" s="165">
        <f t="shared" si="10"/>
        <v>0</v>
      </c>
      <c r="K137" s="161" t="s">
        <v>1453</v>
      </c>
      <c r="L137" s="166"/>
      <c r="M137" s="167" t="s">
        <v>3</v>
      </c>
      <c r="N137" s="168" t="s">
        <v>44</v>
      </c>
      <c r="O137" s="49"/>
      <c r="P137" s="155">
        <f t="shared" si="11"/>
        <v>0</v>
      </c>
      <c r="Q137" s="155">
        <v>0</v>
      </c>
      <c r="R137" s="155">
        <f t="shared" si="12"/>
        <v>0</v>
      </c>
      <c r="S137" s="155">
        <v>0</v>
      </c>
      <c r="T137" s="156">
        <f t="shared" si="13"/>
        <v>0</v>
      </c>
      <c r="AR137" s="157" t="s">
        <v>321</v>
      </c>
      <c r="AT137" s="157" t="s">
        <v>255</v>
      </c>
      <c r="AU137" s="157" t="s">
        <v>85</v>
      </c>
      <c r="AY137" s="14" t="s">
        <v>189</v>
      </c>
      <c r="BE137" s="158">
        <f t="shared" si="14"/>
        <v>0</v>
      </c>
      <c r="BF137" s="158">
        <f t="shared" si="15"/>
        <v>0</v>
      </c>
      <c r="BG137" s="158">
        <f t="shared" si="16"/>
        <v>0</v>
      </c>
      <c r="BH137" s="158">
        <f t="shared" si="17"/>
        <v>0</v>
      </c>
      <c r="BI137" s="158">
        <f t="shared" si="18"/>
        <v>0</v>
      </c>
      <c r="BJ137" s="14" t="s">
        <v>85</v>
      </c>
      <c r="BK137" s="158">
        <f t="shared" si="19"/>
        <v>0</v>
      </c>
      <c r="BL137" s="14" t="s">
        <v>254</v>
      </c>
      <c r="BM137" s="157" t="s">
        <v>2224</v>
      </c>
    </row>
    <row r="138" spans="2:65" s="1" customFormat="1" ht="16.5" customHeight="1">
      <c r="B138" s="145"/>
      <c r="C138" s="146" t="s">
        <v>325</v>
      </c>
      <c r="D138" s="146" t="s">
        <v>191</v>
      </c>
      <c r="E138" s="147" t="s">
        <v>2225</v>
      </c>
      <c r="F138" s="148" t="s">
        <v>2226</v>
      </c>
      <c r="G138" s="149" t="s">
        <v>307</v>
      </c>
      <c r="H138" s="150">
        <v>50</v>
      </c>
      <c r="I138" s="151"/>
      <c r="J138" s="152">
        <f t="shared" si="10"/>
        <v>0</v>
      </c>
      <c r="K138" s="148" t="s">
        <v>195</v>
      </c>
      <c r="L138" s="29"/>
      <c r="M138" s="153" t="s">
        <v>3</v>
      </c>
      <c r="N138" s="154" t="s">
        <v>44</v>
      </c>
      <c r="O138" s="49"/>
      <c r="P138" s="155">
        <f t="shared" si="11"/>
        <v>0</v>
      </c>
      <c r="Q138" s="155">
        <v>1.0000000000000001E-5</v>
      </c>
      <c r="R138" s="155">
        <f t="shared" si="12"/>
        <v>5.0000000000000001E-4</v>
      </c>
      <c r="S138" s="155">
        <v>0</v>
      </c>
      <c r="T138" s="156">
        <f t="shared" si="13"/>
        <v>0</v>
      </c>
      <c r="AR138" s="157" t="s">
        <v>254</v>
      </c>
      <c r="AT138" s="157" t="s">
        <v>191</v>
      </c>
      <c r="AU138" s="157" t="s">
        <v>85</v>
      </c>
      <c r="AY138" s="14" t="s">
        <v>189</v>
      </c>
      <c r="BE138" s="158">
        <f t="shared" si="14"/>
        <v>0</v>
      </c>
      <c r="BF138" s="158">
        <f t="shared" si="15"/>
        <v>0</v>
      </c>
      <c r="BG138" s="158">
        <f t="shared" si="16"/>
        <v>0</v>
      </c>
      <c r="BH138" s="158">
        <f t="shared" si="17"/>
        <v>0</v>
      </c>
      <c r="BI138" s="158">
        <f t="shared" si="18"/>
        <v>0</v>
      </c>
      <c r="BJ138" s="14" t="s">
        <v>85</v>
      </c>
      <c r="BK138" s="158">
        <f t="shared" si="19"/>
        <v>0</v>
      </c>
      <c r="BL138" s="14" t="s">
        <v>254</v>
      </c>
      <c r="BM138" s="157" t="s">
        <v>2227</v>
      </c>
    </row>
    <row r="139" spans="2:65" s="1" customFormat="1" ht="16.5" customHeight="1">
      <c r="B139" s="145"/>
      <c r="C139" s="146" t="s">
        <v>329</v>
      </c>
      <c r="D139" s="146" t="s">
        <v>191</v>
      </c>
      <c r="E139" s="147" t="s">
        <v>2228</v>
      </c>
      <c r="F139" s="148" t="s">
        <v>2229</v>
      </c>
      <c r="G139" s="149" t="s">
        <v>258</v>
      </c>
      <c r="H139" s="150">
        <v>470</v>
      </c>
      <c r="I139" s="151"/>
      <c r="J139" s="152">
        <f t="shared" si="10"/>
        <v>0</v>
      </c>
      <c r="K139" s="148" t="s">
        <v>195</v>
      </c>
      <c r="L139" s="29"/>
      <c r="M139" s="153" t="s">
        <v>3</v>
      </c>
      <c r="N139" s="154" t="s">
        <v>44</v>
      </c>
      <c r="O139" s="49"/>
      <c r="P139" s="155">
        <f t="shared" si="11"/>
        <v>0</v>
      </c>
      <c r="Q139" s="155">
        <v>0</v>
      </c>
      <c r="R139" s="155">
        <f t="shared" si="12"/>
        <v>0</v>
      </c>
      <c r="S139" s="155">
        <v>0</v>
      </c>
      <c r="T139" s="156">
        <f t="shared" si="13"/>
        <v>0</v>
      </c>
      <c r="AR139" s="157" t="s">
        <v>254</v>
      </c>
      <c r="AT139" s="157" t="s">
        <v>191</v>
      </c>
      <c r="AU139" s="157" t="s">
        <v>85</v>
      </c>
      <c r="AY139" s="14" t="s">
        <v>189</v>
      </c>
      <c r="BE139" s="158">
        <f t="shared" si="14"/>
        <v>0</v>
      </c>
      <c r="BF139" s="158">
        <f t="shared" si="15"/>
        <v>0</v>
      </c>
      <c r="BG139" s="158">
        <f t="shared" si="16"/>
        <v>0</v>
      </c>
      <c r="BH139" s="158">
        <f t="shared" si="17"/>
        <v>0</v>
      </c>
      <c r="BI139" s="158">
        <f t="shared" si="18"/>
        <v>0</v>
      </c>
      <c r="BJ139" s="14" t="s">
        <v>85</v>
      </c>
      <c r="BK139" s="158">
        <f t="shared" si="19"/>
        <v>0</v>
      </c>
      <c r="BL139" s="14" t="s">
        <v>254</v>
      </c>
      <c r="BM139" s="157" t="s">
        <v>2230</v>
      </c>
    </row>
    <row r="140" spans="2:65" s="1" customFormat="1" ht="24" customHeight="1">
      <c r="B140" s="145"/>
      <c r="C140" s="146" t="s">
        <v>333</v>
      </c>
      <c r="D140" s="146" t="s">
        <v>191</v>
      </c>
      <c r="E140" s="147" t="s">
        <v>2231</v>
      </c>
      <c r="F140" s="148" t="s">
        <v>2232</v>
      </c>
      <c r="G140" s="149" t="s">
        <v>258</v>
      </c>
      <c r="H140" s="150">
        <v>370</v>
      </c>
      <c r="I140" s="151"/>
      <c r="J140" s="152">
        <f t="shared" si="10"/>
        <v>0</v>
      </c>
      <c r="K140" s="148" t="s">
        <v>195</v>
      </c>
      <c r="L140" s="29"/>
      <c r="M140" s="153" t="s">
        <v>3</v>
      </c>
      <c r="N140" s="154" t="s">
        <v>44</v>
      </c>
      <c r="O140" s="49"/>
      <c r="P140" s="155">
        <f t="shared" si="11"/>
        <v>0</v>
      </c>
      <c r="Q140" s="155">
        <v>2.0000000000000001E-4</v>
      </c>
      <c r="R140" s="155">
        <f t="shared" si="12"/>
        <v>7.400000000000001E-2</v>
      </c>
      <c r="S140" s="155">
        <v>0</v>
      </c>
      <c r="T140" s="156">
        <f t="shared" si="13"/>
        <v>0</v>
      </c>
      <c r="AR140" s="157" t="s">
        <v>254</v>
      </c>
      <c r="AT140" s="157" t="s">
        <v>191</v>
      </c>
      <c r="AU140" s="157" t="s">
        <v>85</v>
      </c>
      <c r="AY140" s="14" t="s">
        <v>189</v>
      </c>
      <c r="BE140" s="158">
        <f t="shared" si="14"/>
        <v>0</v>
      </c>
      <c r="BF140" s="158">
        <f t="shared" si="15"/>
        <v>0</v>
      </c>
      <c r="BG140" s="158">
        <f t="shared" si="16"/>
        <v>0</v>
      </c>
      <c r="BH140" s="158">
        <f t="shared" si="17"/>
        <v>0</v>
      </c>
      <c r="BI140" s="158">
        <f t="shared" si="18"/>
        <v>0</v>
      </c>
      <c r="BJ140" s="14" t="s">
        <v>85</v>
      </c>
      <c r="BK140" s="158">
        <f t="shared" si="19"/>
        <v>0</v>
      </c>
      <c r="BL140" s="14" t="s">
        <v>254</v>
      </c>
      <c r="BM140" s="157" t="s">
        <v>2233</v>
      </c>
    </row>
    <row r="141" spans="2:65" s="1" customFormat="1" ht="24" customHeight="1">
      <c r="B141" s="145"/>
      <c r="C141" s="146" t="s">
        <v>337</v>
      </c>
      <c r="D141" s="146" t="s">
        <v>191</v>
      </c>
      <c r="E141" s="147" t="s">
        <v>2234</v>
      </c>
      <c r="F141" s="148" t="s">
        <v>2235</v>
      </c>
      <c r="G141" s="149" t="s">
        <v>258</v>
      </c>
      <c r="H141" s="150">
        <v>100</v>
      </c>
      <c r="I141" s="151"/>
      <c r="J141" s="152">
        <f t="shared" si="10"/>
        <v>0</v>
      </c>
      <c r="K141" s="148" t="s">
        <v>195</v>
      </c>
      <c r="L141" s="29"/>
      <c r="M141" s="153" t="s">
        <v>3</v>
      </c>
      <c r="N141" s="154" t="s">
        <v>44</v>
      </c>
      <c r="O141" s="49"/>
      <c r="P141" s="155">
        <f t="shared" si="11"/>
        <v>0</v>
      </c>
      <c r="Q141" s="155">
        <v>2.4000000000000001E-4</v>
      </c>
      <c r="R141" s="155">
        <f t="shared" si="12"/>
        <v>2.4E-2</v>
      </c>
      <c r="S141" s="155">
        <v>0</v>
      </c>
      <c r="T141" s="156">
        <f t="shared" si="13"/>
        <v>0</v>
      </c>
      <c r="AR141" s="157" t="s">
        <v>254</v>
      </c>
      <c r="AT141" s="157" t="s">
        <v>191</v>
      </c>
      <c r="AU141" s="157" t="s">
        <v>85</v>
      </c>
      <c r="AY141" s="14" t="s">
        <v>189</v>
      </c>
      <c r="BE141" s="158">
        <f t="shared" si="14"/>
        <v>0</v>
      </c>
      <c r="BF141" s="158">
        <f t="shared" si="15"/>
        <v>0</v>
      </c>
      <c r="BG141" s="158">
        <f t="shared" si="16"/>
        <v>0</v>
      </c>
      <c r="BH141" s="158">
        <f t="shared" si="17"/>
        <v>0</v>
      </c>
      <c r="BI141" s="158">
        <f t="shared" si="18"/>
        <v>0</v>
      </c>
      <c r="BJ141" s="14" t="s">
        <v>85</v>
      </c>
      <c r="BK141" s="158">
        <f t="shared" si="19"/>
        <v>0</v>
      </c>
      <c r="BL141" s="14" t="s">
        <v>254</v>
      </c>
      <c r="BM141" s="157" t="s">
        <v>2236</v>
      </c>
    </row>
    <row r="142" spans="2:65" s="1" customFormat="1" ht="24" customHeight="1">
      <c r="B142" s="145"/>
      <c r="C142" s="146" t="s">
        <v>341</v>
      </c>
      <c r="D142" s="146" t="s">
        <v>191</v>
      </c>
      <c r="E142" s="147" t="s">
        <v>2237</v>
      </c>
      <c r="F142" s="148" t="s">
        <v>2238</v>
      </c>
      <c r="G142" s="149" t="s">
        <v>739</v>
      </c>
      <c r="H142" s="169"/>
      <c r="I142" s="151"/>
      <c r="J142" s="152">
        <f t="shared" si="10"/>
        <v>0</v>
      </c>
      <c r="K142" s="148" t="s">
        <v>195</v>
      </c>
      <c r="L142" s="29"/>
      <c r="M142" s="153" t="s">
        <v>3</v>
      </c>
      <c r="N142" s="154" t="s">
        <v>44</v>
      </c>
      <c r="O142" s="49"/>
      <c r="P142" s="155">
        <f t="shared" si="11"/>
        <v>0</v>
      </c>
      <c r="Q142" s="155">
        <v>0</v>
      </c>
      <c r="R142" s="155">
        <f t="shared" si="12"/>
        <v>0</v>
      </c>
      <c r="S142" s="155">
        <v>0</v>
      </c>
      <c r="T142" s="156">
        <f t="shared" si="13"/>
        <v>0</v>
      </c>
      <c r="AR142" s="157" t="s">
        <v>254</v>
      </c>
      <c r="AT142" s="157" t="s">
        <v>191</v>
      </c>
      <c r="AU142" s="157" t="s">
        <v>85</v>
      </c>
      <c r="AY142" s="14" t="s">
        <v>189</v>
      </c>
      <c r="BE142" s="158">
        <f t="shared" si="14"/>
        <v>0</v>
      </c>
      <c r="BF142" s="158">
        <f t="shared" si="15"/>
        <v>0</v>
      </c>
      <c r="BG142" s="158">
        <f t="shared" si="16"/>
        <v>0</v>
      </c>
      <c r="BH142" s="158">
        <f t="shared" si="17"/>
        <v>0</v>
      </c>
      <c r="BI142" s="158">
        <f t="shared" si="18"/>
        <v>0</v>
      </c>
      <c r="BJ142" s="14" t="s">
        <v>85</v>
      </c>
      <c r="BK142" s="158">
        <f t="shared" si="19"/>
        <v>0</v>
      </c>
      <c r="BL142" s="14" t="s">
        <v>254</v>
      </c>
      <c r="BM142" s="157" t="s">
        <v>2239</v>
      </c>
    </row>
    <row r="143" spans="2:65" s="11" customFormat="1" ht="22.9" customHeight="1">
      <c r="B143" s="132"/>
      <c r="D143" s="133" t="s">
        <v>71</v>
      </c>
      <c r="E143" s="143" t="s">
        <v>2240</v>
      </c>
      <c r="F143" s="143" t="s">
        <v>2241</v>
      </c>
      <c r="I143" s="135"/>
      <c r="J143" s="144">
        <f>BK143</f>
        <v>0</v>
      </c>
      <c r="L143" s="132"/>
      <c r="M143" s="137"/>
      <c r="N143" s="138"/>
      <c r="O143" s="138"/>
      <c r="P143" s="139">
        <f>SUM(P144:P166)</f>
        <v>0</v>
      </c>
      <c r="Q143" s="138"/>
      <c r="R143" s="139">
        <f>SUM(R144:R166)</f>
        <v>5.8869999999999992E-2</v>
      </c>
      <c r="S143" s="138"/>
      <c r="T143" s="140">
        <f>SUM(T144:T166)</f>
        <v>0</v>
      </c>
      <c r="AR143" s="133" t="s">
        <v>85</v>
      </c>
      <c r="AT143" s="141" t="s">
        <v>71</v>
      </c>
      <c r="AU143" s="141" t="s">
        <v>79</v>
      </c>
      <c r="AY143" s="133" t="s">
        <v>189</v>
      </c>
      <c r="BK143" s="142">
        <f>SUM(BK144:BK166)</f>
        <v>0</v>
      </c>
    </row>
    <row r="144" spans="2:65" s="1" customFormat="1" ht="16.5" customHeight="1">
      <c r="B144" s="145"/>
      <c r="C144" s="146" t="s">
        <v>345</v>
      </c>
      <c r="D144" s="146" t="s">
        <v>191</v>
      </c>
      <c r="E144" s="147" t="s">
        <v>2242</v>
      </c>
      <c r="F144" s="148" t="s">
        <v>2243</v>
      </c>
      <c r="G144" s="149" t="s">
        <v>307</v>
      </c>
      <c r="H144" s="150">
        <v>8</v>
      </c>
      <c r="I144" s="151"/>
      <c r="J144" s="152">
        <f t="shared" ref="J144:J166" si="20">ROUND(I144*H144,2)</f>
        <v>0</v>
      </c>
      <c r="K144" s="148" t="s">
        <v>195</v>
      </c>
      <c r="L144" s="29"/>
      <c r="M144" s="153" t="s">
        <v>3</v>
      </c>
      <c r="N144" s="154" t="s">
        <v>44</v>
      </c>
      <c r="O144" s="49"/>
      <c r="P144" s="155">
        <f t="shared" ref="P144:P166" si="21">O144*H144</f>
        <v>0</v>
      </c>
      <c r="Q144" s="155">
        <v>3.6000000000000002E-4</v>
      </c>
      <c r="R144" s="155">
        <f t="shared" ref="R144:R166" si="22">Q144*H144</f>
        <v>2.8800000000000002E-3</v>
      </c>
      <c r="S144" s="155">
        <v>0</v>
      </c>
      <c r="T144" s="156">
        <f t="shared" ref="T144:T166" si="23">S144*H144</f>
        <v>0</v>
      </c>
      <c r="AR144" s="157" t="s">
        <v>254</v>
      </c>
      <c r="AT144" s="157" t="s">
        <v>191</v>
      </c>
      <c r="AU144" s="157" t="s">
        <v>85</v>
      </c>
      <c r="AY144" s="14" t="s">
        <v>189</v>
      </c>
      <c r="BE144" s="158">
        <f t="shared" ref="BE144:BE166" si="24">IF(N144="základní",J144,0)</f>
        <v>0</v>
      </c>
      <c r="BF144" s="158">
        <f t="shared" ref="BF144:BF166" si="25">IF(N144="snížená",J144,0)</f>
        <v>0</v>
      </c>
      <c r="BG144" s="158">
        <f t="shared" ref="BG144:BG166" si="26">IF(N144="zákl. přenesená",J144,0)</f>
        <v>0</v>
      </c>
      <c r="BH144" s="158">
        <f t="shared" ref="BH144:BH166" si="27">IF(N144="sníž. přenesená",J144,0)</f>
        <v>0</v>
      </c>
      <c r="BI144" s="158">
        <f t="shared" ref="BI144:BI166" si="28">IF(N144="nulová",J144,0)</f>
        <v>0</v>
      </c>
      <c r="BJ144" s="14" t="s">
        <v>85</v>
      </c>
      <c r="BK144" s="158">
        <f t="shared" ref="BK144:BK166" si="29">ROUND(I144*H144,2)</f>
        <v>0</v>
      </c>
      <c r="BL144" s="14" t="s">
        <v>254</v>
      </c>
      <c r="BM144" s="157" t="s">
        <v>2244</v>
      </c>
    </row>
    <row r="145" spans="2:65" s="1" customFormat="1" ht="16.5" customHeight="1">
      <c r="B145" s="145"/>
      <c r="C145" s="146" t="s">
        <v>350</v>
      </c>
      <c r="D145" s="146" t="s">
        <v>191</v>
      </c>
      <c r="E145" s="147" t="s">
        <v>2245</v>
      </c>
      <c r="F145" s="148" t="s">
        <v>2246</v>
      </c>
      <c r="G145" s="149" t="s">
        <v>307</v>
      </c>
      <c r="H145" s="150">
        <v>8</v>
      </c>
      <c r="I145" s="151"/>
      <c r="J145" s="152">
        <f t="shared" si="20"/>
        <v>0</v>
      </c>
      <c r="K145" s="148" t="s">
        <v>195</v>
      </c>
      <c r="L145" s="29"/>
      <c r="M145" s="153" t="s">
        <v>3</v>
      </c>
      <c r="N145" s="154" t="s">
        <v>44</v>
      </c>
      <c r="O145" s="49"/>
      <c r="P145" s="155">
        <f t="shared" si="21"/>
        <v>0</v>
      </c>
      <c r="Q145" s="155">
        <v>4.4000000000000002E-4</v>
      </c>
      <c r="R145" s="155">
        <f t="shared" si="22"/>
        <v>3.5200000000000001E-3</v>
      </c>
      <c r="S145" s="155">
        <v>0</v>
      </c>
      <c r="T145" s="156">
        <f t="shared" si="23"/>
        <v>0</v>
      </c>
      <c r="AR145" s="157" t="s">
        <v>254</v>
      </c>
      <c r="AT145" s="157" t="s">
        <v>191</v>
      </c>
      <c r="AU145" s="157" t="s">
        <v>85</v>
      </c>
      <c r="AY145" s="14" t="s">
        <v>189</v>
      </c>
      <c r="BE145" s="158">
        <f t="shared" si="24"/>
        <v>0</v>
      </c>
      <c r="BF145" s="158">
        <f t="shared" si="25"/>
        <v>0</v>
      </c>
      <c r="BG145" s="158">
        <f t="shared" si="26"/>
        <v>0</v>
      </c>
      <c r="BH145" s="158">
        <f t="shared" si="27"/>
        <v>0</v>
      </c>
      <c r="BI145" s="158">
        <f t="shared" si="28"/>
        <v>0</v>
      </c>
      <c r="BJ145" s="14" t="s">
        <v>85</v>
      </c>
      <c r="BK145" s="158">
        <f t="shared" si="29"/>
        <v>0</v>
      </c>
      <c r="BL145" s="14" t="s">
        <v>254</v>
      </c>
      <c r="BM145" s="157" t="s">
        <v>2247</v>
      </c>
    </row>
    <row r="146" spans="2:65" s="1" customFormat="1" ht="16.5" customHeight="1">
      <c r="B146" s="145"/>
      <c r="C146" s="146" t="s">
        <v>354</v>
      </c>
      <c r="D146" s="146" t="s">
        <v>191</v>
      </c>
      <c r="E146" s="147" t="s">
        <v>2248</v>
      </c>
      <c r="F146" s="148" t="s">
        <v>2249</v>
      </c>
      <c r="G146" s="149" t="s">
        <v>307</v>
      </c>
      <c r="H146" s="150">
        <v>10</v>
      </c>
      <c r="I146" s="151"/>
      <c r="J146" s="152">
        <f t="shared" si="20"/>
        <v>0</v>
      </c>
      <c r="K146" s="148" t="s">
        <v>195</v>
      </c>
      <c r="L146" s="29"/>
      <c r="M146" s="153" t="s">
        <v>3</v>
      </c>
      <c r="N146" s="154" t="s">
        <v>44</v>
      </c>
      <c r="O146" s="49"/>
      <c r="P146" s="155">
        <f t="shared" si="21"/>
        <v>0</v>
      </c>
      <c r="Q146" s="155">
        <v>7.5000000000000002E-4</v>
      </c>
      <c r="R146" s="155">
        <f t="shared" si="22"/>
        <v>7.4999999999999997E-3</v>
      </c>
      <c r="S146" s="155">
        <v>0</v>
      </c>
      <c r="T146" s="156">
        <f t="shared" si="23"/>
        <v>0</v>
      </c>
      <c r="AR146" s="157" t="s">
        <v>254</v>
      </c>
      <c r="AT146" s="157" t="s">
        <v>191</v>
      </c>
      <c r="AU146" s="157" t="s">
        <v>85</v>
      </c>
      <c r="AY146" s="14" t="s">
        <v>189</v>
      </c>
      <c r="BE146" s="158">
        <f t="shared" si="24"/>
        <v>0</v>
      </c>
      <c r="BF146" s="158">
        <f t="shared" si="25"/>
        <v>0</v>
      </c>
      <c r="BG146" s="158">
        <f t="shared" si="26"/>
        <v>0</v>
      </c>
      <c r="BH146" s="158">
        <f t="shared" si="27"/>
        <v>0</v>
      </c>
      <c r="BI146" s="158">
        <f t="shared" si="28"/>
        <v>0</v>
      </c>
      <c r="BJ146" s="14" t="s">
        <v>85</v>
      </c>
      <c r="BK146" s="158">
        <f t="shared" si="29"/>
        <v>0</v>
      </c>
      <c r="BL146" s="14" t="s">
        <v>254</v>
      </c>
      <c r="BM146" s="157" t="s">
        <v>2250</v>
      </c>
    </row>
    <row r="147" spans="2:65" s="1" customFormat="1" ht="16.5" customHeight="1">
      <c r="B147" s="145"/>
      <c r="C147" s="146" t="s">
        <v>358</v>
      </c>
      <c r="D147" s="146" t="s">
        <v>191</v>
      </c>
      <c r="E147" s="147" t="s">
        <v>2251</v>
      </c>
      <c r="F147" s="148" t="s">
        <v>2252</v>
      </c>
      <c r="G147" s="149" t="s">
        <v>307</v>
      </c>
      <c r="H147" s="150">
        <v>5</v>
      </c>
      <c r="I147" s="151"/>
      <c r="J147" s="152">
        <f t="shared" si="20"/>
        <v>0</v>
      </c>
      <c r="K147" s="148" t="s">
        <v>195</v>
      </c>
      <c r="L147" s="29"/>
      <c r="M147" s="153" t="s">
        <v>3</v>
      </c>
      <c r="N147" s="154" t="s">
        <v>44</v>
      </c>
      <c r="O147" s="49"/>
      <c r="P147" s="155">
        <f t="shared" si="21"/>
        <v>0</v>
      </c>
      <c r="Q147" s="155">
        <v>2.4000000000000001E-4</v>
      </c>
      <c r="R147" s="155">
        <f t="shared" si="22"/>
        <v>1.2000000000000001E-3</v>
      </c>
      <c r="S147" s="155">
        <v>0</v>
      </c>
      <c r="T147" s="156">
        <f t="shared" si="23"/>
        <v>0</v>
      </c>
      <c r="AR147" s="157" t="s">
        <v>254</v>
      </c>
      <c r="AT147" s="157" t="s">
        <v>191</v>
      </c>
      <c r="AU147" s="157" t="s">
        <v>85</v>
      </c>
      <c r="AY147" s="14" t="s">
        <v>189</v>
      </c>
      <c r="BE147" s="158">
        <f t="shared" si="24"/>
        <v>0</v>
      </c>
      <c r="BF147" s="158">
        <f t="shared" si="25"/>
        <v>0</v>
      </c>
      <c r="BG147" s="158">
        <f t="shared" si="26"/>
        <v>0</v>
      </c>
      <c r="BH147" s="158">
        <f t="shared" si="27"/>
        <v>0</v>
      </c>
      <c r="BI147" s="158">
        <f t="shared" si="28"/>
        <v>0</v>
      </c>
      <c r="BJ147" s="14" t="s">
        <v>85</v>
      </c>
      <c r="BK147" s="158">
        <f t="shared" si="29"/>
        <v>0</v>
      </c>
      <c r="BL147" s="14" t="s">
        <v>254</v>
      </c>
      <c r="BM147" s="157" t="s">
        <v>2253</v>
      </c>
    </row>
    <row r="148" spans="2:65" s="1" customFormat="1" ht="16.5" customHeight="1">
      <c r="B148" s="145"/>
      <c r="C148" s="146" t="s">
        <v>362</v>
      </c>
      <c r="D148" s="146" t="s">
        <v>191</v>
      </c>
      <c r="E148" s="147" t="s">
        <v>2254</v>
      </c>
      <c r="F148" s="148" t="s">
        <v>2255</v>
      </c>
      <c r="G148" s="149" t="s">
        <v>307</v>
      </c>
      <c r="H148" s="150">
        <v>12</v>
      </c>
      <c r="I148" s="151"/>
      <c r="J148" s="152">
        <f t="shared" si="20"/>
        <v>0</v>
      </c>
      <c r="K148" s="148" t="s">
        <v>195</v>
      </c>
      <c r="L148" s="29"/>
      <c r="M148" s="153" t="s">
        <v>3</v>
      </c>
      <c r="N148" s="154" t="s">
        <v>44</v>
      </c>
      <c r="O148" s="49"/>
      <c r="P148" s="155">
        <f t="shared" si="21"/>
        <v>0</v>
      </c>
      <c r="Q148" s="155">
        <v>2.2000000000000001E-4</v>
      </c>
      <c r="R148" s="155">
        <f t="shared" si="22"/>
        <v>2.64E-3</v>
      </c>
      <c r="S148" s="155">
        <v>0</v>
      </c>
      <c r="T148" s="156">
        <f t="shared" si="23"/>
        <v>0</v>
      </c>
      <c r="AR148" s="157" t="s">
        <v>254</v>
      </c>
      <c r="AT148" s="157" t="s">
        <v>191</v>
      </c>
      <c r="AU148" s="157" t="s">
        <v>85</v>
      </c>
      <c r="AY148" s="14" t="s">
        <v>189</v>
      </c>
      <c r="BE148" s="158">
        <f t="shared" si="24"/>
        <v>0</v>
      </c>
      <c r="BF148" s="158">
        <f t="shared" si="25"/>
        <v>0</v>
      </c>
      <c r="BG148" s="158">
        <f t="shared" si="26"/>
        <v>0</v>
      </c>
      <c r="BH148" s="158">
        <f t="shared" si="27"/>
        <v>0</v>
      </c>
      <c r="BI148" s="158">
        <f t="shared" si="28"/>
        <v>0</v>
      </c>
      <c r="BJ148" s="14" t="s">
        <v>85</v>
      </c>
      <c r="BK148" s="158">
        <f t="shared" si="29"/>
        <v>0</v>
      </c>
      <c r="BL148" s="14" t="s">
        <v>254</v>
      </c>
      <c r="BM148" s="157" t="s">
        <v>2256</v>
      </c>
    </row>
    <row r="149" spans="2:65" s="1" customFormat="1" ht="16.5" customHeight="1">
      <c r="B149" s="145"/>
      <c r="C149" s="146" t="s">
        <v>366</v>
      </c>
      <c r="D149" s="146" t="s">
        <v>191</v>
      </c>
      <c r="E149" s="147" t="s">
        <v>2257</v>
      </c>
      <c r="F149" s="148" t="s">
        <v>2258</v>
      </c>
      <c r="G149" s="149" t="s">
        <v>307</v>
      </c>
      <c r="H149" s="150">
        <v>6</v>
      </c>
      <c r="I149" s="151"/>
      <c r="J149" s="152">
        <f t="shared" si="20"/>
        <v>0</v>
      </c>
      <c r="K149" s="148" t="s">
        <v>195</v>
      </c>
      <c r="L149" s="29"/>
      <c r="M149" s="153" t="s">
        <v>3</v>
      </c>
      <c r="N149" s="154" t="s">
        <v>44</v>
      </c>
      <c r="O149" s="49"/>
      <c r="P149" s="155">
        <f t="shared" si="21"/>
        <v>0</v>
      </c>
      <c r="Q149" s="155">
        <v>3.4000000000000002E-4</v>
      </c>
      <c r="R149" s="155">
        <f t="shared" si="22"/>
        <v>2.0400000000000001E-3</v>
      </c>
      <c r="S149" s="155">
        <v>0</v>
      </c>
      <c r="T149" s="156">
        <f t="shared" si="23"/>
        <v>0</v>
      </c>
      <c r="AR149" s="157" t="s">
        <v>254</v>
      </c>
      <c r="AT149" s="157" t="s">
        <v>191</v>
      </c>
      <c r="AU149" s="157" t="s">
        <v>85</v>
      </c>
      <c r="AY149" s="14" t="s">
        <v>189</v>
      </c>
      <c r="BE149" s="158">
        <f t="shared" si="24"/>
        <v>0</v>
      </c>
      <c r="BF149" s="158">
        <f t="shared" si="25"/>
        <v>0</v>
      </c>
      <c r="BG149" s="158">
        <f t="shared" si="26"/>
        <v>0</v>
      </c>
      <c r="BH149" s="158">
        <f t="shared" si="27"/>
        <v>0</v>
      </c>
      <c r="BI149" s="158">
        <f t="shared" si="28"/>
        <v>0</v>
      </c>
      <c r="BJ149" s="14" t="s">
        <v>85</v>
      </c>
      <c r="BK149" s="158">
        <f t="shared" si="29"/>
        <v>0</v>
      </c>
      <c r="BL149" s="14" t="s">
        <v>254</v>
      </c>
      <c r="BM149" s="157" t="s">
        <v>2259</v>
      </c>
    </row>
    <row r="150" spans="2:65" s="1" customFormat="1" ht="16.5" customHeight="1">
      <c r="B150" s="145"/>
      <c r="C150" s="146" t="s">
        <v>370</v>
      </c>
      <c r="D150" s="146" t="s">
        <v>191</v>
      </c>
      <c r="E150" s="147" t="s">
        <v>2260</v>
      </c>
      <c r="F150" s="148" t="s">
        <v>2261</v>
      </c>
      <c r="G150" s="149" t="s">
        <v>307</v>
      </c>
      <c r="H150" s="150">
        <v>6</v>
      </c>
      <c r="I150" s="151"/>
      <c r="J150" s="152">
        <f t="shared" si="20"/>
        <v>0</v>
      </c>
      <c r="K150" s="148" t="s">
        <v>195</v>
      </c>
      <c r="L150" s="29"/>
      <c r="M150" s="153" t="s">
        <v>3</v>
      </c>
      <c r="N150" s="154" t="s">
        <v>44</v>
      </c>
      <c r="O150" s="49"/>
      <c r="P150" s="155">
        <f t="shared" si="21"/>
        <v>0</v>
      </c>
      <c r="Q150" s="155">
        <v>5.0000000000000001E-4</v>
      </c>
      <c r="R150" s="155">
        <f t="shared" si="22"/>
        <v>3.0000000000000001E-3</v>
      </c>
      <c r="S150" s="155">
        <v>0</v>
      </c>
      <c r="T150" s="156">
        <f t="shared" si="23"/>
        <v>0</v>
      </c>
      <c r="AR150" s="157" t="s">
        <v>254</v>
      </c>
      <c r="AT150" s="157" t="s">
        <v>191</v>
      </c>
      <c r="AU150" s="157" t="s">
        <v>85</v>
      </c>
      <c r="AY150" s="14" t="s">
        <v>189</v>
      </c>
      <c r="BE150" s="158">
        <f t="shared" si="24"/>
        <v>0</v>
      </c>
      <c r="BF150" s="158">
        <f t="shared" si="25"/>
        <v>0</v>
      </c>
      <c r="BG150" s="158">
        <f t="shared" si="26"/>
        <v>0</v>
      </c>
      <c r="BH150" s="158">
        <f t="shared" si="27"/>
        <v>0</v>
      </c>
      <c r="BI150" s="158">
        <f t="shared" si="28"/>
        <v>0</v>
      </c>
      <c r="BJ150" s="14" t="s">
        <v>85</v>
      </c>
      <c r="BK150" s="158">
        <f t="shared" si="29"/>
        <v>0</v>
      </c>
      <c r="BL150" s="14" t="s">
        <v>254</v>
      </c>
      <c r="BM150" s="157" t="s">
        <v>2262</v>
      </c>
    </row>
    <row r="151" spans="2:65" s="1" customFormat="1" ht="16.5" customHeight="1">
      <c r="B151" s="145"/>
      <c r="C151" s="146" t="s">
        <v>374</v>
      </c>
      <c r="D151" s="146" t="s">
        <v>191</v>
      </c>
      <c r="E151" s="147" t="s">
        <v>2263</v>
      </c>
      <c r="F151" s="148" t="s">
        <v>2264</v>
      </c>
      <c r="G151" s="149" t="s">
        <v>307</v>
      </c>
      <c r="H151" s="150">
        <v>8</v>
      </c>
      <c r="I151" s="151"/>
      <c r="J151" s="152">
        <f t="shared" si="20"/>
        <v>0</v>
      </c>
      <c r="K151" s="148" t="s">
        <v>195</v>
      </c>
      <c r="L151" s="29"/>
      <c r="M151" s="153" t="s">
        <v>3</v>
      </c>
      <c r="N151" s="154" t="s">
        <v>44</v>
      </c>
      <c r="O151" s="49"/>
      <c r="P151" s="155">
        <f t="shared" si="21"/>
        <v>0</v>
      </c>
      <c r="Q151" s="155">
        <v>6.9999999999999999E-4</v>
      </c>
      <c r="R151" s="155">
        <f t="shared" si="22"/>
        <v>5.5999999999999999E-3</v>
      </c>
      <c r="S151" s="155">
        <v>0</v>
      </c>
      <c r="T151" s="156">
        <f t="shared" si="23"/>
        <v>0</v>
      </c>
      <c r="AR151" s="157" t="s">
        <v>254</v>
      </c>
      <c r="AT151" s="157" t="s">
        <v>191</v>
      </c>
      <c r="AU151" s="157" t="s">
        <v>85</v>
      </c>
      <c r="AY151" s="14" t="s">
        <v>189</v>
      </c>
      <c r="BE151" s="158">
        <f t="shared" si="24"/>
        <v>0</v>
      </c>
      <c r="BF151" s="158">
        <f t="shared" si="25"/>
        <v>0</v>
      </c>
      <c r="BG151" s="158">
        <f t="shared" si="26"/>
        <v>0</v>
      </c>
      <c r="BH151" s="158">
        <f t="shared" si="27"/>
        <v>0</v>
      </c>
      <c r="BI151" s="158">
        <f t="shared" si="28"/>
        <v>0</v>
      </c>
      <c r="BJ151" s="14" t="s">
        <v>85</v>
      </c>
      <c r="BK151" s="158">
        <f t="shared" si="29"/>
        <v>0</v>
      </c>
      <c r="BL151" s="14" t="s">
        <v>254</v>
      </c>
      <c r="BM151" s="157" t="s">
        <v>2265</v>
      </c>
    </row>
    <row r="152" spans="2:65" s="1" customFormat="1" ht="16.5" customHeight="1">
      <c r="B152" s="145"/>
      <c r="C152" s="146" t="s">
        <v>376</v>
      </c>
      <c r="D152" s="146" t="s">
        <v>191</v>
      </c>
      <c r="E152" s="147" t="s">
        <v>2266</v>
      </c>
      <c r="F152" s="148" t="s">
        <v>2267</v>
      </c>
      <c r="G152" s="149" t="s">
        <v>307</v>
      </c>
      <c r="H152" s="150">
        <v>2</v>
      </c>
      <c r="I152" s="151"/>
      <c r="J152" s="152">
        <f t="shared" si="20"/>
        <v>0</v>
      </c>
      <c r="K152" s="148" t="s">
        <v>195</v>
      </c>
      <c r="L152" s="29"/>
      <c r="M152" s="153" t="s">
        <v>3</v>
      </c>
      <c r="N152" s="154" t="s">
        <v>44</v>
      </c>
      <c r="O152" s="49"/>
      <c r="P152" s="155">
        <f t="shared" si="21"/>
        <v>0</v>
      </c>
      <c r="Q152" s="155">
        <v>3.3E-4</v>
      </c>
      <c r="R152" s="155">
        <f t="shared" si="22"/>
        <v>6.6E-4</v>
      </c>
      <c r="S152" s="155">
        <v>0</v>
      </c>
      <c r="T152" s="156">
        <f t="shared" si="23"/>
        <v>0</v>
      </c>
      <c r="AR152" s="157" t="s">
        <v>254</v>
      </c>
      <c r="AT152" s="157" t="s">
        <v>191</v>
      </c>
      <c r="AU152" s="157" t="s">
        <v>85</v>
      </c>
      <c r="AY152" s="14" t="s">
        <v>189</v>
      </c>
      <c r="BE152" s="158">
        <f t="shared" si="24"/>
        <v>0</v>
      </c>
      <c r="BF152" s="158">
        <f t="shared" si="25"/>
        <v>0</v>
      </c>
      <c r="BG152" s="158">
        <f t="shared" si="26"/>
        <v>0</v>
      </c>
      <c r="BH152" s="158">
        <f t="shared" si="27"/>
        <v>0</v>
      </c>
      <c r="BI152" s="158">
        <f t="shared" si="28"/>
        <v>0</v>
      </c>
      <c r="BJ152" s="14" t="s">
        <v>85</v>
      </c>
      <c r="BK152" s="158">
        <f t="shared" si="29"/>
        <v>0</v>
      </c>
      <c r="BL152" s="14" t="s">
        <v>254</v>
      </c>
      <c r="BM152" s="157" t="s">
        <v>2268</v>
      </c>
    </row>
    <row r="153" spans="2:65" s="1" customFormat="1" ht="16.5" customHeight="1">
      <c r="B153" s="145"/>
      <c r="C153" s="146" t="s">
        <v>380</v>
      </c>
      <c r="D153" s="146" t="s">
        <v>191</v>
      </c>
      <c r="E153" s="147" t="s">
        <v>2269</v>
      </c>
      <c r="F153" s="148" t="s">
        <v>2270</v>
      </c>
      <c r="G153" s="149" t="s">
        <v>307</v>
      </c>
      <c r="H153" s="150">
        <v>1</v>
      </c>
      <c r="I153" s="151"/>
      <c r="J153" s="152">
        <f t="shared" si="20"/>
        <v>0</v>
      </c>
      <c r="K153" s="148" t="s">
        <v>195</v>
      </c>
      <c r="L153" s="29"/>
      <c r="M153" s="153" t="s">
        <v>3</v>
      </c>
      <c r="N153" s="154" t="s">
        <v>44</v>
      </c>
      <c r="O153" s="49"/>
      <c r="P153" s="155">
        <f t="shared" si="21"/>
        <v>0</v>
      </c>
      <c r="Q153" s="155">
        <v>5.6999999999999998E-4</v>
      </c>
      <c r="R153" s="155">
        <f t="shared" si="22"/>
        <v>5.6999999999999998E-4</v>
      </c>
      <c r="S153" s="155">
        <v>0</v>
      </c>
      <c r="T153" s="156">
        <f t="shared" si="23"/>
        <v>0</v>
      </c>
      <c r="AR153" s="157" t="s">
        <v>254</v>
      </c>
      <c r="AT153" s="157" t="s">
        <v>191</v>
      </c>
      <c r="AU153" s="157" t="s">
        <v>85</v>
      </c>
      <c r="AY153" s="14" t="s">
        <v>189</v>
      </c>
      <c r="BE153" s="158">
        <f t="shared" si="24"/>
        <v>0</v>
      </c>
      <c r="BF153" s="158">
        <f t="shared" si="25"/>
        <v>0</v>
      </c>
      <c r="BG153" s="158">
        <f t="shared" si="26"/>
        <v>0</v>
      </c>
      <c r="BH153" s="158">
        <f t="shared" si="27"/>
        <v>0</v>
      </c>
      <c r="BI153" s="158">
        <f t="shared" si="28"/>
        <v>0</v>
      </c>
      <c r="BJ153" s="14" t="s">
        <v>85</v>
      </c>
      <c r="BK153" s="158">
        <f t="shared" si="29"/>
        <v>0</v>
      </c>
      <c r="BL153" s="14" t="s">
        <v>254</v>
      </c>
      <c r="BM153" s="157" t="s">
        <v>2271</v>
      </c>
    </row>
    <row r="154" spans="2:65" s="1" customFormat="1" ht="16.5" customHeight="1">
      <c r="B154" s="145"/>
      <c r="C154" s="146" t="s">
        <v>384</v>
      </c>
      <c r="D154" s="146" t="s">
        <v>191</v>
      </c>
      <c r="E154" s="147" t="s">
        <v>2272</v>
      </c>
      <c r="F154" s="148" t="s">
        <v>2273</v>
      </c>
      <c r="G154" s="149" t="s">
        <v>307</v>
      </c>
      <c r="H154" s="150">
        <v>1</v>
      </c>
      <c r="I154" s="151"/>
      <c r="J154" s="152">
        <f t="shared" si="20"/>
        <v>0</v>
      </c>
      <c r="K154" s="148" t="s">
        <v>195</v>
      </c>
      <c r="L154" s="29"/>
      <c r="M154" s="153" t="s">
        <v>3</v>
      </c>
      <c r="N154" s="154" t="s">
        <v>44</v>
      </c>
      <c r="O154" s="49"/>
      <c r="P154" s="155">
        <f t="shared" si="21"/>
        <v>0</v>
      </c>
      <c r="Q154" s="155">
        <v>1.24E-3</v>
      </c>
      <c r="R154" s="155">
        <f t="shared" si="22"/>
        <v>1.24E-3</v>
      </c>
      <c r="S154" s="155">
        <v>0</v>
      </c>
      <c r="T154" s="156">
        <f t="shared" si="23"/>
        <v>0</v>
      </c>
      <c r="AR154" s="157" t="s">
        <v>254</v>
      </c>
      <c r="AT154" s="157" t="s">
        <v>191</v>
      </c>
      <c r="AU154" s="157" t="s">
        <v>85</v>
      </c>
      <c r="AY154" s="14" t="s">
        <v>189</v>
      </c>
      <c r="BE154" s="158">
        <f t="shared" si="24"/>
        <v>0</v>
      </c>
      <c r="BF154" s="158">
        <f t="shared" si="25"/>
        <v>0</v>
      </c>
      <c r="BG154" s="158">
        <f t="shared" si="26"/>
        <v>0</v>
      </c>
      <c r="BH154" s="158">
        <f t="shared" si="27"/>
        <v>0</v>
      </c>
      <c r="BI154" s="158">
        <f t="shared" si="28"/>
        <v>0</v>
      </c>
      <c r="BJ154" s="14" t="s">
        <v>85</v>
      </c>
      <c r="BK154" s="158">
        <f t="shared" si="29"/>
        <v>0</v>
      </c>
      <c r="BL154" s="14" t="s">
        <v>254</v>
      </c>
      <c r="BM154" s="157" t="s">
        <v>2274</v>
      </c>
    </row>
    <row r="155" spans="2:65" s="1" customFormat="1" ht="16.5" customHeight="1">
      <c r="B155" s="145"/>
      <c r="C155" s="159" t="s">
        <v>388</v>
      </c>
      <c r="D155" s="159" t="s">
        <v>255</v>
      </c>
      <c r="E155" s="160" t="s">
        <v>2275</v>
      </c>
      <c r="F155" s="161" t="s">
        <v>2276</v>
      </c>
      <c r="G155" s="162" t="s">
        <v>307</v>
      </c>
      <c r="H155" s="163">
        <v>2</v>
      </c>
      <c r="I155" s="164"/>
      <c r="J155" s="165">
        <f t="shared" si="20"/>
        <v>0</v>
      </c>
      <c r="K155" s="161" t="s">
        <v>1453</v>
      </c>
      <c r="L155" s="166"/>
      <c r="M155" s="167" t="s">
        <v>3</v>
      </c>
      <c r="N155" s="168" t="s">
        <v>44</v>
      </c>
      <c r="O155" s="49"/>
      <c r="P155" s="155">
        <f t="shared" si="21"/>
        <v>0</v>
      </c>
      <c r="Q155" s="155">
        <v>0</v>
      </c>
      <c r="R155" s="155">
        <f t="shared" si="22"/>
        <v>0</v>
      </c>
      <c r="S155" s="155">
        <v>0</v>
      </c>
      <c r="T155" s="156">
        <f t="shared" si="23"/>
        <v>0</v>
      </c>
      <c r="AR155" s="157" t="s">
        <v>321</v>
      </c>
      <c r="AT155" s="157" t="s">
        <v>255</v>
      </c>
      <c r="AU155" s="157" t="s">
        <v>85</v>
      </c>
      <c r="AY155" s="14" t="s">
        <v>189</v>
      </c>
      <c r="BE155" s="158">
        <f t="shared" si="24"/>
        <v>0</v>
      </c>
      <c r="BF155" s="158">
        <f t="shared" si="25"/>
        <v>0</v>
      </c>
      <c r="BG155" s="158">
        <f t="shared" si="26"/>
        <v>0</v>
      </c>
      <c r="BH155" s="158">
        <f t="shared" si="27"/>
        <v>0</v>
      </c>
      <c r="BI155" s="158">
        <f t="shared" si="28"/>
        <v>0</v>
      </c>
      <c r="BJ155" s="14" t="s">
        <v>85</v>
      </c>
      <c r="BK155" s="158">
        <f t="shared" si="29"/>
        <v>0</v>
      </c>
      <c r="BL155" s="14" t="s">
        <v>254</v>
      </c>
      <c r="BM155" s="157" t="s">
        <v>2277</v>
      </c>
    </row>
    <row r="156" spans="2:65" s="1" customFormat="1" ht="16.5" customHeight="1">
      <c r="B156" s="145"/>
      <c r="C156" s="146" t="s">
        <v>392</v>
      </c>
      <c r="D156" s="146" t="s">
        <v>191</v>
      </c>
      <c r="E156" s="147" t="s">
        <v>2278</v>
      </c>
      <c r="F156" s="148" t="s">
        <v>2279</v>
      </c>
      <c r="G156" s="149" t="s">
        <v>307</v>
      </c>
      <c r="H156" s="150">
        <v>2</v>
      </c>
      <c r="I156" s="151"/>
      <c r="J156" s="152">
        <f t="shared" si="20"/>
        <v>0</v>
      </c>
      <c r="K156" s="148" t="s">
        <v>195</v>
      </c>
      <c r="L156" s="29"/>
      <c r="M156" s="153" t="s">
        <v>3</v>
      </c>
      <c r="N156" s="154" t="s">
        <v>44</v>
      </c>
      <c r="O156" s="49"/>
      <c r="P156" s="155">
        <f t="shared" si="21"/>
        <v>0</v>
      </c>
      <c r="Q156" s="155">
        <v>1.8000000000000001E-4</v>
      </c>
      <c r="R156" s="155">
        <f t="shared" si="22"/>
        <v>3.6000000000000002E-4</v>
      </c>
      <c r="S156" s="155">
        <v>0</v>
      </c>
      <c r="T156" s="156">
        <f t="shared" si="23"/>
        <v>0</v>
      </c>
      <c r="AR156" s="157" t="s">
        <v>254</v>
      </c>
      <c r="AT156" s="157" t="s">
        <v>191</v>
      </c>
      <c r="AU156" s="157" t="s">
        <v>85</v>
      </c>
      <c r="AY156" s="14" t="s">
        <v>189</v>
      </c>
      <c r="BE156" s="158">
        <f t="shared" si="24"/>
        <v>0</v>
      </c>
      <c r="BF156" s="158">
        <f t="shared" si="25"/>
        <v>0</v>
      </c>
      <c r="BG156" s="158">
        <f t="shared" si="26"/>
        <v>0</v>
      </c>
      <c r="BH156" s="158">
        <f t="shared" si="27"/>
        <v>0</v>
      </c>
      <c r="BI156" s="158">
        <f t="shared" si="28"/>
        <v>0</v>
      </c>
      <c r="BJ156" s="14" t="s">
        <v>85</v>
      </c>
      <c r="BK156" s="158">
        <f t="shared" si="29"/>
        <v>0</v>
      </c>
      <c r="BL156" s="14" t="s">
        <v>254</v>
      </c>
      <c r="BM156" s="157" t="s">
        <v>2280</v>
      </c>
    </row>
    <row r="157" spans="2:65" s="1" customFormat="1" ht="16.5" customHeight="1">
      <c r="B157" s="145"/>
      <c r="C157" s="146" t="s">
        <v>1434</v>
      </c>
      <c r="D157" s="146" t="s">
        <v>191</v>
      </c>
      <c r="E157" s="147" t="s">
        <v>2281</v>
      </c>
      <c r="F157" s="148" t="s">
        <v>2282</v>
      </c>
      <c r="G157" s="149" t="s">
        <v>307</v>
      </c>
      <c r="H157" s="150">
        <v>1</v>
      </c>
      <c r="I157" s="151"/>
      <c r="J157" s="152">
        <f t="shared" si="20"/>
        <v>0</v>
      </c>
      <c r="K157" s="148" t="s">
        <v>195</v>
      </c>
      <c r="L157" s="29"/>
      <c r="M157" s="153" t="s">
        <v>3</v>
      </c>
      <c r="N157" s="154" t="s">
        <v>44</v>
      </c>
      <c r="O157" s="49"/>
      <c r="P157" s="155">
        <f t="shared" si="21"/>
        <v>0</v>
      </c>
      <c r="Q157" s="155">
        <v>2.5000000000000001E-4</v>
      </c>
      <c r="R157" s="155">
        <f t="shared" si="22"/>
        <v>2.5000000000000001E-4</v>
      </c>
      <c r="S157" s="155">
        <v>0</v>
      </c>
      <c r="T157" s="156">
        <f t="shared" si="23"/>
        <v>0</v>
      </c>
      <c r="AR157" s="157" t="s">
        <v>254</v>
      </c>
      <c r="AT157" s="157" t="s">
        <v>191</v>
      </c>
      <c r="AU157" s="157" t="s">
        <v>85</v>
      </c>
      <c r="AY157" s="14" t="s">
        <v>189</v>
      </c>
      <c r="BE157" s="158">
        <f t="shared" si="24"/>
        <v>0</v>
      </c>
      <c r="BF157" s="158">
        <f t="shared" si="25"/>
        <v>0</v>
      </c>
      <c r="BG157" s="158">
        <f t="shared" si="26"/>
        <v>0</v>
      </c>
      <c r="BH157" s="158">
        <f t="shared" si="27"/>
        <v>0</v>
      </c>
      <c r="BI157" s="158">
        <f t="shared" si="28"/>
        <v>0</v>
      </c>
      <c r="BJ157" s="14" t="s">
        <v>85</v>
      </c>
      <c r="BK157" s="158">
        <f t="shared" si="29"/>
        <v>0</v>
      </c>
      <c r="BL157" s="14" t="s">
        <v>254</v>
      </c>
      <c r="BM157" s="157" t="s">
        <v>2283</v>
      </c>
    </row>
    <row r="158" spans="2:65" s="1" customFormat="1" ht="16.5" customHeight="1">
      <c r="B158" s="145"/>
      <c r="C158" s="146" t="s">
        <v>400</v>
      </c>
      <c r="D158" s="146" t="s">
        <v>191</v>
      </c>
      <c r="E158" s="147" t="s">
        <v>2284</v>
      </c>
      <c r="F158" s="148" t="s">
        <v>2285</v>
      </c>
      <c r="G158" s="149" t="s">
        <v>307</v>
      </c>
      <c r="H158" s="150">
        <v>1</v>
      </c>
      <c r="I158" s="151"/>
      <c r="J158" s="152">
        <f t="shared" si="20"/>
        <v>0</v>
      </c>
      <c r="K158" s="148" t="s">
        <v>195</v>
      </c>
      <c r="L158" s="29"/>
      <c r="M158" s="153" t="s">
        <v>3</v>
      </c>
      <c r="N158" s="154" t="s">
        <v>44</v>
      </c>
      <c r="O158" s="49"/>
      <c r="P158" s="155">
        <f t="shared" si="21"/>
        <v>0</v>
      </c>
      <c r="Q158" s="155">
        <v>3.8000000000000002E-4</v>
      </c>
      <c r="R158" s="155">
        <f t="shared" si="22"/>
        <v>3.8000000000000002E-4</v>
      </c>
      <c r="S158" s="155">
        <v>0</v>
      </c>
      <c r="T158" s="156">
        <f t="shared" si="23"/>
        <v>0</v>
      </c>
      <c r="AR158" s="157" t="s">
        <v>254</v>
      </c>
      <c r="AT158" s="157" t="s">
        <v>191</v>
      </c>
      <c r="AU158" s="157" t="s">
        <v>85</v>
      </c>
      <c r="AY158" s="14" t="s">
        <v>189</v>
      </c>
      <c r="BE158" s="158">
        <f t="shared" si="24"/>
        <v>0</v>
      </c>
      <c r="BF158" s="158">
        <f t="shared" si="25"/>
        <v>0</v>
      </c>
      <c r="BG158" s="158">
        <f t="shared" si="26"/>
        <v>0</v>
      </c>
      <c r="BH158" s="158">
        <f t="shared" si="27"/>
        <v>0</v>
      </c>
      <c r="BI158" s="158">
        <f t="shared" si="28"/>
        <v>0</v>
      </c>
      <c r="BJ158" s="14" t="s">
        <v>85</v>
      </c>
      <c r="BK158" s="158">
        <f t="shared" si="29"/>
        <v>0</v>
      </c>
      <c r="BL158" s="14" t="s">
        <v>254</v>
      </c>
      <c r="BM158" s="157" t="s">
        <v>2286</v>
      </c>
    </row>
    <row r="159" spans="2:65" s="1" customFormat="1" ht="16.5" customHeight="1">
      <c r="B159" s="145"/>
      <c r="C159" s="146" t="s">
        <v>404</v>
      </c>
      <c r="D159" s="146" t="s">
        <v>191</v>
      </c>
      <c r="E159" s="147" t="s">
        <v>2287</v>
      </c>
      <c r="F159" s="148" t="s">
        <v>2288</v>
      </c>
      <c r="G159" s="149" t="s">
        <v>307</v>
      </c>
      <c r="H159" s="150">
        <v>1</v>
      </c>
      <c r="I159" s="151"/>
      <c r="J159" s="152">
        <f t="shared" si="20"/>
        <v>0</v>
      </c>
      <c r="K159" s="148" t="s">
        <v>195</v>
      </c>
      <c r="L159" s="29"/>
      <c r="M159" s="153" t="s">
        <v>3</v>
      </c>
      <c r="N159" s="154" t="s">
        <v>44</v>
      </c>
      <c r="O159" s="49"/>
      <c r="P159" s="155">
        <f t="shared" si="21"/>
        <v>0</v>
      </c>
      <c r="Q159" s="155">
        <v>2.2100000000000002E-3</v>
      </c>
      <c r="R159" s="155">
        <f t="shared" si="22"/>
        <v>2.2100000000000002E-3</v>
      </c>
      <c r="S159" s="155">
        <v>0</v>
      </c>
      <c r="T159" s="156">
        <f t="shared" si="23"/>
        <v>0</v>
      </c>
      <c r="AR159" s="157" t="s">
        <v>254</v>
      </c>
      <c r="AT159" s="157" t="s">
        <v>191</v>
      </c>
      <c r="AU159" s="157" t="s">
        <v>85</v>
      </c>
      <c r="AY159" s="14" t="s">
        <v>189</v>
      </c>
      <c r="BE159" s="158">
        <f t="shared" si="24"/>
        <v>0</v>
      </c>
      <c r="BF159" s="158">
        <f t="shared" si="25"/>
        <v>0</v>
      </c>
      <c r="BG159" s="158">
        <f t="shared" si="26"/>
        <v>0</v>
      </c>
      <c r="BH159" s="158">
        <f t="shared" si="27"/>
        <v>0</v>
      </c>
      <c r="BI159" s="158">
        <f t="shared" si="28"/>
        <v>0</v>
      </c>
      <c r="BJ159" s="14" t="s">
        <v>85</v>
      </c>
      <c r="BK159" s="158">
        <f t="shared" si="29"/>
        <v>0</v>
      </c>
      <c r="BL159" s="14" t="s">
        <v>254</v>
      </c>
      <c r="BM159" s="157" t="s">
        <v>2289</v>
      </c>
    </row>
    <row r="160" spans="2:65" s="1" customFormat="1" ht="16.5" customHeight="1">
      <c r="B160" s="145"/>
      <c r="C160" s="159" t="s">
        <v>408</v>
      </c>
      <c r="D160" s="159" t="s">
        <v>255</v>
      </c>
      <c r="E160" s="160" t="s">
        <v>2290</v>
      </c>
      <c r="F160" s="161" t="s">
        <v>2291</v>
      </c>
      <c r="G160" s="162" t="s">
        <v>307</v>
      </c>
      <c r="H160" s="163">
        <v>1</v>
      </c>
      <c r="I160" s="164"/>
      <c r="J160" s="165">
        <f t="shared" si="20"/>
        <v>0</v>
      </c>
      <c r="K160" s="161" t="s">
        <v>1453</v>
      </c>
      <c r="L160" s="166"/>
      <c r="M160" s="167" t="s">
        <v>3</v>
      </c>
      <c r="N160" s="168" t="s">
        <v>44</v>
      </c>
      <c r="O160" s="49"/>
      <c r="P160" s="155">
        <f t="shared" si="21"/>
        <v>0</v>
      </c>
      <c r="Q160" s="155">
        <v>0</v>
      </c>
      <c r="R160" s="155">
        <f t="shared" si="22"/>
        <v>0</v>
      </c>
      <c r="S160" s="155">
        <v>0</v>
      </c>
      <c r="T160" s="156">
        <f t="shared" si="23"/>
        <v>0</v>
      </c>
      <c r="AR160" s="157" t="s">
        <v>321</v>
      </c>
      <c r="AT160" s="157" t="s">
        <v>255</v>
      </c>
      <c r="AU160" s="157" t="s">
        <v>85</v>
      </c>
      <c r="AY160" s="14" t="s">
        <v>189</v>
      </c>
      <c r="BE160" s="158">
        <f t="shared" si="24"/>
        <v>0</v>
      </c>
      <c r="BF160" s="158">
        <f t="shared" si="25"/>
        <v>0</v>
      </c>
      <c r="BG160" s="158">
        <f t="shared" si="26"/>
        <v>0</v>
      </c>
      <c r="BH160" s="158">
        <f t="shared" si="27"/>
        <v>0</v>
      </c>
      <c r="BI160" s="158">
        <f t="shared" si="28"/>
        <v>0</v>
      </c>
      <c r="BJ160" s="14" t="s">
        <v>85</v>
      </c>
      <c r="BK160" s="158">
        <f t="shared" si="29"/>
        <v>0</v>
      </c>
      <c r="BL160" s="14" t="s">
        <v>254</v>
      </c>
      <c r="BM160" s="157" t="s">
        <v>2292</v>
      </c>
    </row>
    <row r="161" spans="2:65" s="1" customFormat="1" ht="16.5" customHeight="1">
      <c r="B161" s="145"/>
      <c r="C161" s="146" t="s">
        <v>1447</v>
      </c>
      <c r="D161" s="146" t="s">
        <v>191</v>
      </c>
      <c r="E161" s="147" t="s">
        <v>2293</v>
      </c>
      <c r="F161" s="148" t="s">
        <v>2294</v>
      </c>
      <c r="G161" s="149" t="s">
        <v>307</v>
      </c>
      <c r="H161" s="150">
        <v>4</v>
      </c>
      <c r="I161" s="151"/>
      <c r="J161" s="152">
        <f t="shared" si="20"/>
        <v>0</v>
      </c>
      <c r="K161" s="148" t="s">
        <v>195</v>
      </c>
      <c r="L161" s="29"/>
      <c r="M161" s="153" t="s">
        <v>3</v>
      </c>
      <c r="N161" s="154" t="s">
        <v>44</v>
      </c>
      <c r="O161" s="49"/>
      <c r="P161" s="155">
        <f t="shared" si="21"/>
        <v>0</v>
      </c>
      <c r="Q161" s="155">
        <v>5.6999999999999998E-4</v>
      </c>
      <c r="R161" s="155">
        <f t="shared" si="22"/>
        <v>2.2799999999999999E-3</v>
      </c>
      <c r="S161" s="155">
        <v>0</v>
      </c>
      <c r="T161" s="156">
        <f t="shared" si="23"/>
        <v>0</v>
      </c>
      <c r="AR161" s="157" t="s">
        <v>254</v>
      </c>
      <c r="AT161" s="157" t="s">
        <v>191</v>
      </c>
      <c r="AU161" s="157" t="s">
        <v>85</v>
      </c>
      <c r="AY161" s="14" t="s">
        <v>189</v>
      </c>
      <c r="BE161" s="158">
        <f t="shared" si="24"/>
        <v>0</v>
      </c>
      <c r="BF161" s="158">
        <f t="shared" si="25"/>
        <v>0</v>
      </c>
      <c r="BG161" s="158">
        <f t="shared" si="26"/>
        <v>0</v>
      </c>
      <c r="BH161" s="158">
        <f t="shared" si="27"/>
        <v>0</v>
      </c>
      <c r="BI161" s="158">
        <f t="shared" si="28"/>
        <v>0</v>
      </c>
      <c r="BJ161" s="14" t="s">
        <v>85</v>
      </c>
      <c r="BK161" s="158">
        <f t="shared" si="29"/>
        <v>0</v>
      </c>
      <c r="BL161" s="14" t="s">
        <v>254</v>
      </c>
      <c r="BM161" s="157" t="s">
        <v>2295</v>
      </c>
    </row>
    <row r="162" spans="2:65" s="1" customFormat="1" ht="16.5" customHeight="1">
      <c r="B162" s="145"/>
      <c r="C162" s="146" t="s">
        <v>416</v>
      </c>
      <c r="D162" s="146" t="s">
        <v>191</v>
      </c>
      <c r="E162" s="147" t="s">
        <v>2296</v>
      </c>
      <c r="F162" s="148" t="s">
        <v>2297</v>
      </c>
      <c r="G162" s="149" t="s">
        <v>307</v>
      </c>
      <c r="H162" s="150">
        <v>1</v>
      </c>
      <c r="I162" s="151"/>
      <c r="J162" s="152">
        <f t="shared" si="20"/>
        <v>0</v>
      </c>
      <c r="K162" s="148" t="s">
        <v>195</v>
      </c>
      <c r="L162" s="29"/>
      <c r="M162" s="153" t="s">
        <v>3</v>
      </c>
      <c r="N162" s="154" t="s">
        <v>44</v>
      </c>
      <c r="O162" s="49"/>
      <c r="P162" s="155">
        <f t="shared" si="21"/>
        <v>0</v>
      </c>
      <c r="Q162" s="155">
        <v>1.5399999999999999E-3</v>
      </c>
      <c r="R162" s="155">
        <f t="shared" si="22"/>
        <v>1.5399999999999999E-3</v>
      </c>
      <c r="S162" s="155">
        <v>0</v>
      </c>
      <c r="T162" s="156">
        <f t="shared" si="23"/>
        <v>0</v>
      </c>
      <c r="AR162" s="157" t="s">
        <v>254</v>
      </c>
      <c r="AT162" s="157" t="s">
        <v>191</v>
      </c>
      <c r="AU162" s="157" t="s">
        <v>85</v>
      </c>
      <c r="AY162" s="14" t="s">
        <v>189</v>
      </c>
      <c r="BE162" s="158">
        <f t="shared" si="24"/>
        <v>0</v>
      </c>
      <c r="BF162" s="158">
        <f t="shared" si="25"/>
        <v>0</v>
      </c>
      <c r="BG162" s="158">
        <f t="shared" si="26"/>
        <v>0</v>
      </c>
      <c r="BH162" s="158">
        <f t="shared" si="27"/>
        <v>0</v>
      </c>
      <c r="BI162" s="158">
        <f t="shared" si="28"/>
        <v>0</v>
      </c>
      <c r="BJ162" s="14" t="s">
        <v>85</v>
      </c>
      <c r="BK162" s="158">
        <f t="shared" si="29"/>
        <v>0</v>
      </c>
      <c r="BL162" s="14" t="s">
        <v>254</v>
      </c>
      <c r="BM162" s="157" t="s">
        <v>2298</v>
      </c>
    </row>
    <row r="163" spans="2:65" s="1" customFormat="1" ht="16.5" customHeight="1">
      <c r="B163" s="145"/>
      <c r="C163" s="146" t="s">
        <v>420</v>
      </c>
      <c r="D163" s="146" t="s">
        <v>191</v>
      </c>
      <c r="E163" s="147" t="s">
        <v>2299</v>
      </c>
      <c r="F163" s="148" t="s">
        <v>2300</v>
      </c>
      <c r="G163" s="149" t="s">
        <v>307</v>
      </c>
      <c r="H163" s="150">
        <v>30</v>
      </c>
      <c r="I163" s="151"/>
      <c r="J163" s="152">
        <f t="shared" si="20"/>
        <v>0</v>
      </c>
      <c r="K163" s="148" t="s">
        <v>195</v>
      </c>
      <c r="L163" s="29"/>
      <c r="M163" s="153" t="s">
        <v>3</v>
      </c>
      <c r="N163" s="154" t="s">
        <v>44</v>
      </c>
      <c r="O163" s="49"/>
      <c r="P163" s="155">
        <f t="shared" si="21"/>
        <v>0</v>
      </c>
      <c r="Q163" s="155">
        <v>6.9999999999999999E-4</v>
      </c>
      <c r="R163" s="155">
        <f t="shared" si="22"/>
        <v>2.1000000000000001E-2</v>
      </c>
      <c r="S163" s="155">
        <v>0</v>
      </c>
      <c r="T163" s="156">
        <f t="shared" si="23"/>
        <v>0</v>
      </c>
      <c r="AR163" s="157" t="s">
        <v>254</v>
      </c>
      <c r="AT163" s="157" t="s">
        <v>191</v>
      </c>
      <c r="AU163" s="157" t="s">
        <v>85</v>
      </c>
      <c r="AY163" s="14" t="s">
        <v>189</v>
      </c>
      <c r="BE163" s="158">
        <f t="shared" si="24"/>
        <v>0</v>
      </c>
      <c r="BF163" s="158">
        <f t="shared" si="25"/>
        <v>0</v>
      </c>
      <c r="BG163" s="158">
        <f t="shared" si="26"/>
        <v>0</v>
      </c>
      <c r="BH163" s="158">
        <f t="shared" si="27"/>
        <v>0</v>
      </c>
      <c r="BI163" s="158">
        <f t="shared" si="28"/>
        <v>0</v>
      </c>
      <c r="BJ163" s="14" t="s">
        <v>85</v>
      </c>
      <c r="BK163" s="158">
        <f t="shared" si="29"/>
        <v>0</v>
      </c>
      <c r="BL163" s="14" t="s">
        <v>254</v>
      </c>
      <c r="BM163" s="157" t="s">
        <v>2301</v>
      </c>
    </row>
    <row r="164" spans="2:65" s="1" customFormat="1" ht="24" customHeight="1">
      <c r="B164" s="145"/>
      <c r="C164" s="159" t="s">
        <v>424</v>
      </c>
      <c r="D164" s="159" t="s">
        <v>255</v>
      </c>
      <c r="E164" s="160" t="s">
        <v>2302</v>
      </c>
      <c r="F164" s="161" t="s">
        <v>2303</v>
      </c>
      <c r="G164" s="162" t="s">
        <v>307</v>
      </c>
      <c r="H164" s="163">
        <v>1</v>
      </c>
      <c r="I164" s="164"/>
      <c r="J164" s="165">
        <f t="shared" si="20"/>
        <v>0</v>
      </c>
      <c r="K164" s="161" t="s">
        <v>1453</v>
      </c>
      <c r="L164" s="166"/>
      <c r="M164" s="167" t="s">
        <v>3</v>
      </c>
      <c r="N164" s="168" t="s">
        <v>44</v>
      </c>
      <c r="O164" s="49"/>
      <c r="P164" s="155">
        <f t="shared" si="21"/>
        <v>0</v>
      </c>
      <c r="Q164" s="155">
        <v>0</v>
      </c>
      <c r="R164" s="155">
        <f t="shared" si="22"/>
        <v>0</v>
      </c>
      <c r="S164" s="155">
        <v>0</v>
      </c>
      <c r="T164" s="156">
        <f t="shared" si="23"/>
        <v>0</v>
      </c>
      <c r="AR164" s="157" t="s">
        <v>321</v>
      </c>
      <c r="AT164" s="157" t="s">
        <v>255</v>
      </c>
      <c r="AU164" s="157" t="s">
        <v>85</v>
      </c>
      <c r="AY164" s="14" t="s">
        <v>189</v>
      </c>
      <c r="BE164" s="158">
        <f t="shared" si="24"/>
        <v>0</v>
      </c>
      <c r="BF164" s="158">
        <f t="shared" si="25"/>
        <v>0</v>
      </c>
      <c r="BG164" s="158">
        <f t="shared" si="26"/>
        <v>0</v>
      </c>
      <c r="BH164" s="158">
        <f t="shared" si="27"/>
        <v>0</v>
      </c>
      <c r="BI164" s="158">
        <f t="shared" si="28"/>
        <v>0</v>
      </c>
      <c r="BJ164" s="14" t="s">
        <v>85</v>
      </c>
      <c r="BK164" s="158">
        <f t="shared" si="29"/>
        <v>0</v>
      </c>
      <c r="BL164" s="14" t="s">
        <v>254</v>
      </c>
      <c r="BM164" s="157" t="s">
        <v>2304</v>
      </c>
    </row>
    <row r="165" spans="2:65" s="1" customFormat="1" ht="16.5" customHeight="1">
      <c r="B165" s="145"/>
      <c r="C165" s="159" t="s">
        <v>429</v>
      </c>
      <c r="D165" s="159" t="s">
        <v>255</v>
      </c>
      <c r="E165" s="160" t="s">
        <v>2305</v>
      </c>
      <c r="F165" s="161" t="s">
        <v>2306</v>
      </c>
      <c r="G165" s="162" t="s">
        <v>307</v>
      </c>
      <c r="H165" s="163">
        <v>40</v>
      </c>
      <c r="I165" s="164"/>
      <c r="J165" s="165">
        <f t="shared" si="20"/>
        <v>0</v>
      </c>
      <c r="K165" s="161" t="s">
        <v>1453</v>
      </c>
      <c r="L165" s="166"/>
      <c r="M165" s="167" t="s">
        <v>3</v>
      </c>
      <c r="N165" s="168" t="s">
        <v>44</v>
      </c>
      <c r="O165" s="49"/>
      <c r="P165" s="155">
        <f t="shared" si="21"/>
        <v>0</v>
      </c>
      <c r="Q165" s="155">
        <v>0</v>
      </c>
      <c r="R165" s="155">
        <f t="shared" si="22"/>
        <v>0</v>
      </c>
      <c r="S165" s="155">
        <v>0</v>
      </c>
      <c r="T165" s="156">
        <f t="shared" si="23"/>
        <v>0</v>
      </c>
      <c r="AR165" s="157" t="s">
        <v>321</v>
      </c>
      <c r="AT165" s="157" t="s">
        <v>255</v>
      </c>
      <c r="AU165" s="157" t="s">
        <v>85</v>
      </c>
      <c r="AY165" s="14" t="s">
        <v>189</v>
      </c>
      <c r="BE165" s="158">
        <f t="shared" si="24"/>
        <v>0</v>
      </c>
      <c r="BF165" s="158">
        <f t="shared" si="25"/>
        <v>0</v>
      </c>
      <c r="BG165" s="158">
        <f t="shared" si="26"/>
        <v>0</v>
      </c>
      <c r="BH165" s="158">
        <f t="shared" si="27"/>
        <v>0</v>
      </c>
      <c r="BI165" s="158">
        <f t="shared" si="28"/>
        <v>0</v>
      </c>
      <c r="BJ165" s="14" t="s">
        <v>85</v>
      </c>
      <c r="BK165" s="158">
        <f t="shared" si="29"/>
        <v>0</v>
      </c>
      <c r="BL165" s="14" t="s">
        <v>254</v>
      </c>
      <c r="BM165" s="157" t="s">
        <v>2307</v>
      </c>
    </row>
    <row r="166" spans="2:65" s="1" customFormat="1" ht="24" customHeight="1">
      <c r="B166" s="145"/>
      <c r="C166" s="146" t="s">
        <v>433</v>
      </c>
      <c r="D166" s="146" t="s">
        <v>191</v>
      </c>
      <c r="E166" s="147" t="s">
        <v>2308</v>
      </c>
      <c r="F166" s="148" t="s">
        <v>2309</v>
      </c>
      <c r="G166" s="149" t="s">
        <v>739</v>
      </c>
      <c r="H166" s="169"/>
      <c r="I166" s="151"/>
      <c r="J166" s="152">
        <f t="shared" si="20"/>
        <v>0</v>
      </c>
      <c r="K166" s="148" t="s">
        <v>195</v>
      </c>
      <c r="L166" s="29"/>
      <c r="M166" s="153" t="s">
        <v>3</v>
      </c>
      <c r="N166" s="154" t="s">
        <v>44</v>
      </c>
      <c r="O166" s="49"/>
      <c r="P166" s="155">
        <f t="shared" si="21"/>
        <v>0</v>
      </c>
      <c r="Q166" s="155">
        <v>0</v>
      </c>
      <c r="R166" s="155">
        <f t="shared" si="22"/>
        <v>0</v>
      </c>
      <c r="S166" s="155">
        <v>0</v>
      </c>
      <c r="T166" s="156">
        <f t="shared" si="23"/>
        <v>0</v>
      </c>
      <c r="AR166" s="157" t="s">
        <v>254</v>
      </c>
      <c r="AT166" s="157" t="s">
        <v>191</v>
      </c>
      <c r="AU166" s="157" t="s">
        <v>85</v>
      </c>
      <c r="AY166" s="14" t="s">
        <v>189</v>
      </c>
      <c r="BE166" s="158">
        <f t="shared" si="24"/>
        <v>0</v>
      </c>
      <c r="BF166" s="158">
        <f t="shared" si="25"/>
        <v>0</v>
      </c>
      <c r="BG166" s="158">
        <f t="shared" si="26"/>
        <v>0</v>
      </c>
      <c r="BH166" s="158">
        <f t="shared" si="27"/>
        <v>0</v>
      </c>
      <c r="BI166" s="158">
        <f t="shared" si="28"/>
        <v>0</v>
      </c>
      <c r="BJ166" s="14" t="s">
        <v>85</v>
      </c>
      <c r="BK166" s="158">
        <f t="shared" si="29"/>
        <v>0</v>
      </c>
      <c r="BL166" s="14" t="s">
        <v>254</v>
      </c>
      <c r="BM166" s="157" t="s">
        <v>2310</v>
      </c>
    </row>
    <row r="167" spans="2:65" s="11" customFormat="1" ht="22.9" customHeight="1">
      <c r="B167" s="132"/>
      <c r="D167" s="133" t="s">
        <v>71</v>
      </c>
      <c r="E167" s="143" t="s">
        <v>2311</v>
      </c>
      <c r="F167" s="143" t="s">
        <v>2312</v>
      </c>
      <c r="I167" s="135"/>
      <c r="J167" s="144">
        <f>BK167</f>
        <v>0</v>
      </c>
      <c r="L167" s="132"/>
      <c r="M167" s="137"/>
      <c r="N167" s="138"/>
      <c r="O167" s="138"/>
      <c r="P167" s="139">
        <f>SUM(P168:P178)</f>
        <v>0</v>
      </c>
      <c r="Q167" s="138"/>
      <c r="R167" s="139">
        <f>SUM(R168:R178)</f>
        <v>0.66870000000000007</v>
      </c>
      <c r="S167" s="138"/>
      <c r="T167" s="140">
        <f>SUM(T168:T178)</f>
        <v>0</v>
      </c>
      <c r="AR167" s="133" t="s">
        <v>85</v>
      </c>
      <c r="AT167" s="141" t="s">
        <v>71</v>
      </c>
      <c r="AU167" s="141" t="s">
        <v>79</v>
      </c>
      <c r="AY167" s="133" t="s">
        <v>189</v>
      </c>
      <c r="BK167" s="142">
        <f>SUM(BK168:BK178)</f>
        <v>0</v>
      </c>
    </row>
    <row r="168" spans="2:65" s="1" customFormat="1" ht="16.5" customHeight="1">
      <c r="B168" s="145"/>
      <c r="C168" s="146" t="s">
        <v>437</v>
      </c>
      <c r="D168" s="146" t="s">
        <v>191</v>
      </c>
      <c r="E168" s="147" t="s">
        <v>2313</v>
      </c>
      <c r="F168" s="148" t="s">
        <v>2314</v>
      </c>
      <c r="G168" s="149" t="s">
        <v>890</v>
      </c>
      <c r="H168" s="150">
        <v>1</v>
      </c>
      <c r="I168" s="151"/>
      <c r="J168" s="152">
        <f t="shared" ref="J168:J178" si="30">ROUND(I168*H168,2)</f>
        <v>0</v>
      </c>
      <c r="K168" s="148" t="s">
        <v>1453</v>
      </c>
      <c r="L168" s="29"/>
      <c r="M168" s="153" t="s">
        <v>3</v>
      </c>
      <c r="N168" s="154" t="s">
        <v>44</v>
      </c>
      <c r="O168" s="49"/>
      <c r="P168" s="155">
        <f t="shared" ref="P168:P178" si="31">O168*H168</f>
        <v>0</v>
      </c>
      <c r="Q168" s="155">
        <v>0</v>
      </c>
      <c r="R168" s="155">
        <f t="shared" ref="R168:R178" si="32">Q168*H168</f>
        <v>0</v>
      </c>
      <c r="S168" s="155">
        <v>0</v>
      </c>
      <c r="T168" s="156">
        <f t="shared" ref="T168:T178" si="33">S168*H168</f>
        <v>0</v>
      </c>
      <c r="AR168" s="157" t="s">
        <v>254</v>
      </c>
      <c r="AT168" s="157" t="s">
        <v>191</v>
      </c>
      <c r="AU168" s="157" t="s">
        <v>85</v>
      </c>
      <c r="AY168" s="14" t="s">
        <v>189</v>
      </c>
      <c r="BE168" s="158">
        <f t="shared" ref="BE168:BE178" si="34">IF(N168="základní",J168,0)</f>
        <v>0</v>
      </c>
      <c r="BF168" s="158">
        <f t="shared" ref="BF168:BF178" si="35">IF(N168="snížená",J168,0)</f>
        <v>0</v>
      </c>
      <c r="BG168" s="158">
        <f t="shared" ref="BG168:BG178" si="36">IF(N168="zákl. přenesená",J168,0)</f>
        <v>0</v>
      </c>
      <c r="BH168" s="158">
        <f t="shared" ref="BH168:BH178" si="37">IF(N168="sníž. přenesená",J168,0)</f>
        <v>0</v>
      </c>
      <c r="BI168" s="158">
        <f t="shared" ref="BI168:BI178" si="38">IF(N168="nulová",J168,0)</f>
        <v>0</v>
      </c>
      <c r="BJ168" s="14" t="s">
        <v>85</v>
      </c>
      <c r="BK168" s="158">
        <f t="shared" ref="BK168:BK178" si="39">ROUND(I168*H168,2)</f>
        <v>0</v>
      </c>
      <c r="BL168" s="14" t="s">
        <v>254</v>
      </c>
      <c r="BM168" s="157" t="s">
        <v>2315</v>
      </c>
    </row>
    <row r="169" spans="2:65" s="1" customFormat="1" ht="16.5" customHeight="1">
      <c r="B169" s="145"/>
      <c r="C169" s="146" t="s">
        <v>441</v>
      </c>
      <c r="D169" s="146" t="s">
        <v>191</v>
      </c>
      <c r="E169" s="147" t="s">
        <v>2316</v>
      </c>
      <c r="F169" s="148" t="s">
        <v>2317</v>
      </c>
      <c r="G169" s="149" t="s">
        <v>890</v>
      </c>
      <c r="H169" s="150">
        <v>1</v>
      </c>
      <c r="I169" s="151"/>
      <c r="J169" s="152">
        <f t="shared" si="30"/>
        <v>0</v>
      </c>
      <c r="K169" s="148" t="s">
        <v>1453</v>
      </c>
      <c r="L169" s="29"/>
      <c r="M169" s="153" t="s">
        <v>3</v>
      </c>
      <c r="N169" s="154" t="s">
        <v>44</v>
      </c>
      <c r="O169" s="49"/>
      <c r="P169" s="155">
        <f t="shared" si="31"/>
        <v>0</v>
      </c>
      <c r="Q169" s="155">
        <v>0</v>
      </c>
      <c r="R169" s="155">
        <f t="shared" si="32"/>
        <v>0</v>
      </c>
      <c r="S169" s="155">
        <v>0</v>
      </c>
      <c r="T169" s="156">
        <f t="shared" si="33"/>
        <v>0</v>
      </c>
      <c r="AR169" s="157" t="s">
        <v>254</v>
      </c>
      <c r="AT169" s="157" t="s">
        <v>191</v>
      </c>
      <c r="AU169" s="157" t="s">
        <v>85</v>
      </c>
      <c r="AY169" s="14" t="s">
        <v>189</v>
      </c>
      <c r="BE169" s="158">
        <f t="shared" si="34"/>
        <v>0</v>
      </c>
      <c r="BF169" s="158">
        <f t="shared" si="35"/>
        <v>0</v>
      </c>
      <c r="BG169" s="158">
        <f t="shared" si="36"/>
        <v>0</v>
      </c>
      <c r="BH169" s="158">
        <f t="shared" si="37"/>
        <v>0</v>
      </c>
      <c r="BI169" s="158">
        <f t="shared" si="38"/>
        <v>0</v>
      </c>
      <c r="BJ169" s="14" t="s">
        <v>85</v>
      </c>
      <c r="BK169" s="158">
        <f t="shared" si="39"/>
        <v>0</v>
      </c>
      <c r="BL169" s="14" t="s">
        <v>254</v>
      </c>
      <c r="BM169" s="157" t="s">
        <v>2318</v>
      </c>
    </row>
    <row r="170" spans="2:65" s="1" customFormat="1" ht="24" customHeight="1">
      <c r="B170" s="145"/>
      <c r="C170" s="146" t="s">
        <v>445</v>
      </c>
      <c r="D170" s="146" t="s">
        <v>191</v>
      </c>
      <c r="E170" s="147" t="s">
        <v>2319</v>
      </c>
      <c r="F170" s="148" t="s">
        <v>2320</v>
      </c>
      <c r="G170" s="149" t="s">
        <v>307</v>
      </c>
      <c r="H170" s="150">
        <v>8</v>
      </c>
      <c r="I170" s="151"/>
      <c r="J170" s="152">
        <f t="shared" si="30"/>
        <v>0</v>
      </c>
      <c r="K170" s="148" t="s">
        <v>195</v>
      </c>
      <c r="L170" s="29"/>
      <c r="M170" s="153" t="s">
        <v>3</v>
      </c>
      <c r="N170" s="154" t="s">
        <v>44</v>
      </c>
      <c r="O170" s="49"/>
      <c r="P170" s="155">
        <f t="shared" si="31"/>
        <v>0</v>
      </c>
      <c r="Q170" s="155">
        <v>1.2449999999999999E-2</v>
      </c>
      <c r="R170" s="155">
        <f t="shared" si="32"/>
        <v>9.9599999999999994E-2</v>
      </c>
      <c r="S170" s="155">
        <v>0</v>
      </c>
      <c r="T170" s="156">
        <f t="shared" si="33"/>
        <v>0</v>
      </c>
      <c r="AR170" s="157" t="s">
        <v>254</v>
      </c>
      <c r="AT170" s="157" t="s">
        <v>191</v>
      </c>
      <c r="AU170" s="157" t="s">
        <v>85</v>
      </c>
      <c r="AY170" s="14" t="s">
        <v>189</v>
      </c>
      <c r="BE170" s="158">
        <f t="shared" si="34"/>
        <v>0</v>
      </c>
      <c r="BF170" s="158">
        <f t="shared" si="35"/>
        <v>0</v>
      </c>
      <c r="BG170" s="158">
        <f t="shared" si="36"/>
        <v>0</v>
      </c>
      <c r="BH170" s="158">
        <f t="shared" si="37"/>
        <v>0</v>
      </c>
      <c r="BI170" s="158">
        <f t="shared" si="38"/>
        <v>0</v>
      </c>
      <c r="BJ170" s="14" t="s">
        <v>85</v>
      </c>
      <c r="BK170" s="158">
        <f t="shared" si="39"/>
        <v>0</v>
      </c>
      <c r="BL170" s="14" t="s">
        <v>254</v>
      </c>
      <c r="BM170" s="157" t="s">
        <v>2321</v>
      </c>
    </row>
    <row r="171" spans="2:65" s="1" customFormat="1" ht="24" customHeight="1">
      <c r="B171" s="145"/>
      <c r="C171" s="146" t="s">
        <v>449</v>
      </c>
      <c r="D171" s="146" t="s">
        <v>191</v>
      </c>
      <c r="E171" s="147" t="s">
        <v>2322</v>
      </c>
      <c r="F171" s="148" t="s">
        <v>2323</v>
      </c>
      <c r="G171" s="149" t="s">
        <v>307</v>
      </c>
      <c r="H171" s="150">
        <v>20</v>
      </c>
      <c r="I171" s="151"/>
      <c r="J171" s="152">
        <f t="shared" si="30"/>
        <v>0</v>
      </c>
      <c r="K171" s="148" t="s">
        <v>195</v>
      </c>
      <c r="L171" s="29"/>
      <c r="M171" s="153" t="s">
        <v>3</v>
      </c>
      <c r="N171" s="154" t="s">
        <v>44</v>
      </c>
      <c r="O171" s="49"/>
      <c r="P171" s="155">
        <f t="shared" si="31"/>
        <v>0</v>
      </c>
      <c r="Q171" s="155">
        <v>2.6800000000000001E-2</v>
      </c>
      <c r="R171" s="155">
        <f t="shared" si="32"/>
        <v>0.53600000000000003</v>
      </c>
      <c r="S171" s="155">
        <v>0</v>
      </c>
      <c r="T171" s="156">
        <f t="shared" si="33"/>
        <v>0</v>
      </c>
      <c r="AR171" s="157" t="s">
        <v>254</v>
      </c>
      <c r="AT171" s="157" t="s">
        <v>191</v>
      </c>
      <c r="AU171" s="157" t="s">
        <v>85</v>
      </c>
      <c r="AY171" s="14" t="s">
        <v>189</v>
      </c>
      <c r="BE171" s="158">
        <f t="shared" si="34"/>
        <v>0</v>
      </c>
      <c r="BF171" s="158">
        <f t="shared" si="35"/>
        <v>0</v>
      </c>
      <c r="BG171" s="158">
        <f t="shared" si="36"/>
        <v>0</v>
      </c>
      <c r="BH171" s="158">
        <f t="shared" si="37"/>
        <v>0</v>
      </c>
      <c r="BI171" s="158">
        <f t="shared" si="38"/>
        <v>0</v>
      </c>
      <c r="BJ171" s="14" t="s">
        <v>85</v>
      </c>
      <c r="BK171" s="158">
        <f t="shared" si="39"/>
        <v>0</v>
      </c>
      <c r="BL171" s="14" t="s">
        <v>254</v>
      </c>
      <c r="BM171" s="157" t="s">
        <v>2324</v>
      </c>
    </row>
    <row r="172" spans="2:65" s="1" customFormat="1" ht="24" customHeight="1">
      <c r="B172" s="145"/>
      <c r="C172" s="146" t="s">
        <v>453</v>
      </c>
      <c r="D172" s="146" t="s">
        <v>191</v>
      </c>
      <c r="E172" s="147" t="s">
        <v>2325</v>
      </c>
      <c r="F172" s="148" t="s">
        <v>2326</v>
      </c>
      <c r="G172" s="149" t="s">
        <v>307</v>
      </c>
      <c r="H172" s="150">
        <v>2</v>
      </c>
      <c r="I172" s="151"/>
      <c r="J172" s="152">
        <f t="shared" si="30"/>
        <v>0</v>
      </c>
      <c r="K172" s="148" t="s">
        <v>195</v>
      </c>
      <c r="L172" s="29"/>
      <c r="M172" s="153" t="s">
        <v>3</v>
      </c>
      <c r="N172" s="154" t="s">
        <v>44</v>
      </c>
      <c r="O172" s="49"/>
      <c r="P172" s="155">
        <f t="shared" si="31"/>
        <v>0</v>
      </c>
      <c r="Q172" s="155">
        <v>1.6549999999999999E-2</v>
      </c>
      <c r="R172" s="155">
        <f t="shared" si="32"/>
        <v>3.3099999999999997E-2</v>
      </c>
      <c r="S172" s="155">
        <v>0</v>
      </c>
      <c r="T172" s="156">
        <f t="shared" si="33"/>
        <v>0</v>
      </c>
      <c r="AR172" s="157" t="s">
        <v>254</v>
      </c>
      <c r="AT172" s="157" t="s">
        <v>191</v>
      </c>
      <c r="AU172" s="157" t="s">
        <v>85</v>
      </c>
      <c r="AY172" s="14" t="s">
        <v>189</v>
      </c>
      <c r="BE172" s="158">
        <f t="shared" si="34"/>
        <v>0</v>
      </c>
      <c r="BF172" s="158">
        <f t="shared" si="35"/>
        <v>0</v>
      </c>
      <c r="BG172" s="158">
        <f t="shared" si="36"/>
        <v>0</v>
      </c>
      <c r="BH172" s="158">
        <f t="shared" si="37"/>
        <v>0</v>
      </c>
      <c r="BI172" s="158">
        <f t="shared" si="38"/>
        <v>0</v>
      </c>
      <c r="BJ172" s="14" t="s">
        <v>85</v>
      </c>
      <c r="BK172" s="158">
        <f t="shared" si="39"/>
        <v>0</v>
      </c>
      <c r="BL172" s="14" t="s">
        <v>254</v>
      </c>
      <c r="BM172" s="157" t="s">
        <v>2327</v>
      </c>
    </row>
    <row r="173" spans="2:65" s="1" customFormat="1" ht="16.5" customHeight="1">
      <c r="B173" s="145"/>
      <c r="C173" s="146" t="s">
        <v>458</v>
      </c>
      <c r="D173" s="146" t="s">
        <v>191</v>
      </c>
      <c r="E173" s="147" t="s">
        <v>2328</v>
      </c>
      <c r="F173" s="148" t="s">
        <v>2329</v>
      </c>
      <c r="G173" s="149" t="s">
        <v>307</v>
      </c>
      <c r="H173" s="150">
        <v>28</v>
      </c>
      <c r="I173" s="151"/>
      <c r="J173" s="152">
        <f t="shared" si="30"/>
        <v>0</v>
      </c>
      <c r="K173" s="148" t="s">
        <v>195</v>
      </c>
      <c r="L173" s="29"/>
      <c r="M173" s="153" t="s">
        <v>3</v>
      </c>
      <c r="N173" s="154" t="s">
        <v>44</v>
      </c>
      <c r="O173" s="49"/>
      <c r="P173" s="155">
        <f t="shared" si="31"/>
        <v>0</v>
      </c>
      <c r="Q173" s="155">
        <v>0</v>
      </c>
      <c r="R173" s="155">
        <f t="shared" si="32"/>
        <v>0</v>
      </c>
      <c r="S173" s="155">
        <v>0</v>
      </c>
      <c r="T173" s="156">
        <f t="shared" si="33"/>
        <v>0</v>
      </c>
      <c r="AR173" s="157" t="s">
        <v>254</v>
      </c>
      <c r="AT173" s="157" t="s">
        <v>191</v>
      </c>
      <c r="AU173" s="157" t="s">
        <v>85</v>
      </c>
      <c r="AY173" s="14" t="s">
        <v>189</v>
      </c>
      <c r="BE173" s="158">
        <f t="shared" si="34"/>
        <v>0</v>
      </c>
      <c r="BF173" s="158">
        <f t="shared" si="35"/>
        <v>0</v>
      </c>
      <c r="BG173" s="158">
        <f t="shared" si="36"/>
        <v>0</v>
      </c>
      <c r="BH173" s="158">
        <f t="shared" si="37"/>
        <v>0</v>
      </c>
      <c r="BI173" s="158">
        <f t="shared" si="38"/>
        <v>0</v>
      </c>
      <c r="BJ173" s="14" t="s">
        <v>85</v>
      </c>
      <c r="BK173" s="158">
        <f t="shared" si="39"/>
        <v>0</v>
      </c>
      <c r="BL173" s="14" t="s">
        <v>254</v>
      </c>
      <c r="BM173" s="157" t="s">
        <v>2330</v>
      </c>
    </row>
    <row r="174" spans="2:65" s="1" customFormat="1" ht="16.5" customHeight="1">
      <c r="B174" s="145"/>
      <c r="C174" s="146" t="s">
        <v>462</v>
      </c>
      <c r="D174" s="146" t="s">
        <v>191</v>
      </c>
      <c r="E174" s="147" t="s">
        <v>2331</v>
      </c>
      <c r="F174" s="148" t="s">
        <v>2332</v>
      </c>
      <c r="G174" s="149" t="s">
        <v>307</v>
      </c>
      <c r="H174" s="150">
        <v>2</v>
      </c>
      <c r="I174" s="151"/>
      <c r="J174" s="152">
        <f t="shared" si="30"/>
        <v>0</v>
      </c>
      <c r="K174" s="148" t="s">
        <v>195</v>
      </c>
      <c r="L174" s="29"/>
      <c r="M174" s="153" t="s">
        <v>3</v>
      </c>
      <c r="N174" s="154" t="s">
        <v>44</v>
      </c>
      <c r="O174" s="49"/>
      <c r="P174" s="155">
        <f t="shared" si="31"/>
        <v>0</v>
      </c>
      <c r="Q174" s="155">
        <v>0</v>
      </c>
      <c r="R174" s="155">
        <f t="shared" si="32"/>
        <v>0</v>
      </c>
      <c r="S174" s="155">
        <v>0</v>
      </c>
      <c r="T174" s="156">
        <f t="shared" si="33"/>
        <v>0</v>
      </c>
      <c r="AR174" s="157" t="s">
        <v>254</v>
      </c>
      <c r="AT174" s="157" t="s">
        <v>191</v>
      </c>
      <c r="AU174" s="157" t="s">
        <v>85</v>
      </c>
      <c r="AY174" s="14" t="s">
        <v>189</v>
      </c>
      <c r="BE174" s="158">
        <f t="shared" si="34"/>
        <v>0</v>
      </c>
      <c r="BF174" s="158">
        <f t="shared" si="35"/>
        <v>0</v>
      </c>
      <c r="BG174" s="158">
        <f t="shared" si="36"/>
        <v>0</v>
      </c>
      <c r="BH174" s="158">
        <f t="shared" si="37"/>
        <v>0</v>
      </c>
      <c r="BI174" s="158">
        <f t="shared" si="38"/>
        <v>0</v>
      </c>
      <c r="BJ174" s="14" t="s">
        <v>85</v>
      </c>
      <c r="BK174" s="158">
        <f t="shared" si="39"/>
        <v>0</v>
      </c>
      <c r="BL174" s="14" t="s">
        <v>254</v>
      </c>
      <c r="BM174" s="157" t="s">
        <v>2333</v>
      </c>
    </row>
    <row r="175" spans="2:65" s="1" customFormat="1" ht="16.5" customHeight="1">
      <c r="B175" s="145"/>
      <c r="C175" s="159" t="s">
        <v>466</v>
      </c>
      <c r="D175" s="159" t="s">
        <v>255</v>
      </c>
      <c r="E175" s="160" t="s">
        <v>2334</v>
      </c>
      <c r="F175" s="161" t="s">
        <v>2335</v>
      </c>
      <c r="G175" s="162" t="s">
        <v>307</v>
      </c>
      <c r="H175" s="163">
        <v>10</v>
      </c>
      <c r="I175" s="164"/>
      <c r="J175" s="165">
        <f t="shared" si="30"/>
        <v>0</v>
      </c>
      <c r="K175" s="161" t="s">
        <v>1453</v>
      </c>
      <c r="L175" s="166"/>
      <c r="M175" s="167" t="s">
        <v>3</v>
      </c>
      <c r="N175" s="168" t="s">
        <v>44</v>
      </c>
      <c r="O175" s="49"/>
      <c r="P175" s="155">
        <f t="shared" si="31"/>
        <v>0</v>
      </c>
      <c r="Q175" s="155">
        <v>0</v>
      </c>
      <c r="R175" s="155">
        <f t="shared" si="32"/>
        <v>0</v>
      </c>
      <c r="S175" s="155">
        <v>0</v>
      </c>
      <c r="T175" s="156">
        <f t="shared" si="33"/>
        <v>0</v>
      </c>
      <c r="AR175" s="157" t="s">
        <v>321</v>
      </c>
      <c r="AT175" s="157" t="s">
        <v>255</v>
      </c>
      <c r="AU175" s="157" t="s">
        <v>85</v>
      </c>
      <c r="AY175" s="14" t="s">
        <v>189</v>
      </c>
      <c r="BE175" s="158">
        <f t="shared" si="34"/>
        <v>0</v>
      </c>
      <c r="BF175" s="158">
        <f t="shared" si="35"/>
        <v>0</v>
      </c>
      <c r="BG175" s="158">
        <f t="shared" si="36"/>
        <v>0</v>
      </c>
      <c r="BH175" s="158">
        <f t="shared" si="37"/>
        <v>0</v>
      </c>
      <c r="BI175" s="158">
        <f t="shared" si="38"/>
        <v>0</v>
      </c>
      <c r="BJ175" s="14" t="s">
        <v>85</v>
      </c>
      <c r="BK175" s="158">
        <f t="shared" si="39"/>
        <v>0</v>
      </c>
      <c r="BL175" s="14" t="s">
        <v>254</v>
      </c>
      <c r="BM175" s="157" t="s">
        <v>2336</v>
      </c>
    </row>
    <row r="176" spans="2:65" s="1" customFormat="1" ht="16.5" customHeight="1">
      <c r="B176" s="145"/>
      <c r="C176" s="159" t="s">
        <v>470</v>
      </c>
      <c r="D176" s="159" t="s">
        <v>255</v>
      </c>
      <c r="E176" s="160" t="s">
        <v>2337</v>
      </c>
      <c r="F176" s="161" t="s">
        <v>2338</v>
      </c>
      <c r="G176" s="162" t="s">
        <v>307</v>
      </c>
      <c r="H176" s="163">
        <v>10</v>
      </c>
      <c r="I176" s="164"/>
      <c r="J176" s="165">
        <f t="shared" si="30"/>
        <v>0</v>
      </c>
      <c r="K176" s="161" t="s">
        <v>1453</v>
      </c>
      <c r="L176" s="166"/>
      <c r="M176" s="167" t="s">
        <v>3</v>
      </c>
      <c r="N176" s="168" t="s">
        <v>44</v>
      </c>
      <c r="O176" s="49"/>
      <c r="P176" s="155">
        <f t="shared" si="31"/>
        <v>0</v>
      </c>
      <c r="Q176" s="155">
        <v>0</v>
      </c>
      <c r="R176" s="155">
        <f t="shared" si="32"/>
        <v>0</v>
      </c>
      <c r="S176" s="155">
        <v>0</v>
      </c>
      <c r="T176" s="156">
        <f t="shared" si="33"/>
        <v>0</v>
      </c>
      <c r="AR176" s="157" t="s">
        <v>321</v>
      </c>
      <c r="AT176" s="157" t="s">
        <v>255</v>
      </c>
      <c r="AU176" s="157" t="s">
        <v>85</v>
      </c>
      <c r="AY176" s="14" t="s">
        <v>189</v>
      </c>
      <c r="BE176" s="158">
        <f t="shared" si="34"/>
        <v>0</v>
      </c>
      <c r="BF176" s="158">
        <f t="shared" si="35"/>
        <v>0</v>
      </c>
      <c r="BG176" s="158">
        <f t="shared" si="36"/>
        <v>0</v>
      </c>
      <c r="BH176" s="158">
        <f t="shared" si="37"/>
        <v>0</v>
      </c>
      <c r="BI176" s="158">
        <f t="shared" si="38"/>
        <v>0</v>
      </c>
      <c r="BJ176" s="14" t="s">
        <v>85</v>
      </c>
      <c r="BK176" s="158">
        <f t="shared" si="39"/>
        <v>0</v>
      </c>
      <c r="BL176" s="14" t="s">
        <v>254</v>
      </c>
      <c r="BM176" s="157" t="s">
        <v>2339</v>
      </c>
    </row>
    <row r="177" spans="2:65" s="1" customFormat="1" ht="16.5" customHeight="1">
      <c r="B177" s="145"/>
      <c r="C177" s="146" t="s">
        <v>474</v>
      </c>
      <c r="D177" s="146" t="s">
        <v>191</v>
      </c>
      <c r="E177" s="147" t="s">
        <v>2340</v>
      </c>
      <c r="F177" s="148" t="s">
        <v>2341</v>
      </c>
      <c r="G177" s="149" t="s">
        <v>307</v>
      </c>
      <c r="H177" s="150">
        <v>10</v>
      </c>
      <c r="I177" s="151"/>
      <c r="J177" s="152">
        <f t="shared" si="30"/>
        <v>0</v>
      </c>
      <c r="K177" s="148" t="s">
        <v>195</v>
      </c>
      <c r="L177" s="29"/>
      <c r="M177" s="153" t="s">
        <v>3</v>
      </c>
      <c r="N177" s="154" t="s">
        <v>44</v>
      </c>
      <c r="O177" s="49"/>
      <c r="P177" s="155">
        <f t="shared" si="31"/>
        <v>0</v>
      </c>
      <c r="Q177" s="155">
        <v>0</v>
      </c>
      <c r="R177" s="155">
        <f t="shared" si="32"/>
        <v>0</v>
      </c>
      <c r="S177" s="155">
        <v>0</v>
      </c>
      <c r="T177" s="156">
        <f t="shared" si="33"/>
        <v>0</v>
      </c>
      <c r="AR177" s="157" t="s">
        <v>254</v>
      </c>
      <c r="AT177" s="157" t="s">
        <v>191</v>
      </c>
      <c r="AU177" s="157" t="s">
        <v>85</v>
      </c>
      <c r="AY177" s="14" t="s">
        <v>189</v>
      </c>
      <c r="BE177" s="158">
        <f t="shared" si="34"/>
        <v>0</v>
      </c>
      <c r="BF177" s="158">
        <f t="shared" si="35"/>
        <v>0</v>
      </c>
      <c r="BG177" s="158">
        <f t="shared" si="36"/>
        <v>0</v>
      </c>
      <c r="BH177" s="158">
        <f t="shared" si="37"/>
        <v>0</v>
      </c>
      <c r="BI177" s="158">
        <f t="shared" si="38"/>
        <v>0</v>
      </c>
      <c r="BJ177" s="14" t="s">
        <v>85</v>
      </c>
      <c r="BK177" s="158">
        <f t="shared" si="39"/>
        <v>0</v>
      </c>
      <c r="BL177" s="14" t="s">
        <v>254</v>
      </c>
      <c r="BM177" s="157" t="s">
        <v>2342</v>
      </c>
    </row>
    <row r="178" spans="2:65" s="1" customFormat="1" ht="24" customHeight="1">
      <c r="B178" s="145"/>
      <c r="C178" s="146" t="s">
        <v>478</v>
      </c>
      <c r="D178" s="146" t="s">
        <v>191</v>
      </c>
      <c r="E178" s="147" t="s">
        <v>2343</v>
      </c>
      <c r="F178" s="148" t="s">
        <v>2344</v>
      </c>
      <c r="G178" s="149" t="s">
        <v>739</v>
      </c>
      <c r="H178" s="169"/>
      <c r="I178" s="151"/>
      <c r="J178" s="152">
        <f t="shared" si="30"/>
        <v>0</v>
      </c>
      <c r="K178" s="148" t="s">
        <v>195</v>
      </c>
      <c r="L178" s="29"/>
      <c r="M178" s="170" t="s">
        <v>3</v>
      </c>
      <c r="N178" s="171" t="s">
        <v>44</v>
      </c>
      <c r="O178" s="172"/>
      <c r="P178" s="173">
        <f t="shared" si="31"/>
        <v>0</v>
      </c>
      <c r="Q178" s="173">
        <v>0</v>
      </c>
      <c r="R178" s="173">
        <f t="shared" si="32"/>
        <v>0</v>
      </c>
      <c r="S178" s="173">
        <v>0</v>
      </c>
      <c r="T178" s="174">
        <f t="shared" si="33"/>
        <v>0</v>
      </c>
      <c r="AR178" s="157" t="s">
        <v>254</v>
      </c>
      <c r="AT178" s="157" t="s">
        <v>191</v>
      </c>
      <c r="AU178" s="157" t="s">
        <v>85</v>
      </c>
      <c r="AY178" s="14" t="s">
        <v>189</v>
      </c>
      <c r="BE178" s="158">
        <f t="shared" si="34"/>
        <v>0</v>
      </c>
      <c r="BF178" s="158">
        <f t="shared" si="35"/>
        <v>0</v>
      </c>
      <c r="BG178" s="158">
        <f t="shared" si="36"/>
        <v>0</v>
      </c>
      <c r="BH178" s="158">
        <f t="shared" si="37"/>
        <v>0</v>
      </c>
      <c r="BI178" s="158">
        <f t="shared" si="38"/>
        <v>0</v>
      </c>
      <c r="BJ178" s="14" t="s">
        <v>85</v>
      </c>
      <c r="BK178" s="158">
        <f t="shared" si="39"/>
        <v>0</v>
      </c>
      <c r="BL178" s="14" t="s">
        <v>254</v>
      </c>
      <c r="BM178" s="157" t="s">
        <v>2345</v>
      </c>
    </row>
    <row r="179" spans="2:65" s="1" customFormat="1" ht="6.95" customHeight="1">
      <c r="B179" s="38"/>
      <c r="C179" s="39"/>
      <c r="D179" s="39"/>
      <c r="E179" s="39"/>
      <c r="F179" s="39"/>
      <c r="G179" s="39"/>
      <c r="H179" s="39"/>
      <c r="I179" s="106"/>
      <c r="J179" s="39"/>
      <c r="K179" s="39"/>
      <c r="L179" s="29"/>
    </row>
  </sheetData>
  <autoFilter ref="C95:K178" xr:uid="{00000000-0009-0000-0000-000008000000}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37</vt:i4>
      </vt:variant>
    </vt:vector>
  </HeadingPairs>
  <TitlesOfParts>
    <vt:vector size="56" baseType="lpstr">
      <vt:lpstr>Rekapitulace stavby</vt:lpstr>
      <vt:lpstr>SO01 - 01 - Novostavba by...</vt:lpstr>
      <vt:lpstr>SO01 - 02.1 - Elektro - s...</vt:lpstr>
      <vt:lpstr>SO01 - 02.2 - Elektro - h...</vt:lpstr>
      <vt:lpstr>SO01 - 02.3 - Elektro - s...</vt:lpstr>
      <vt:lpstr>SO01 - 06 - VZT</vt:lpstr>
      <vt:lpstr>SO01 - 07 - MaR</vt:lpstr>
      <vt:lpstr>SO01 03-1 - ZTI</vt:lpstr>
      <vt:lpstr>SO01 04-1 - Vytápění</vt:lpstr>
      <vt:lpstr>SO01-05-1 - Plyn</vt:lpstr>
      <vt:lpstr>SO02 - 01 - Zpevněné plochy</vt:lpstr>
      <vt:lpstr>SO02 - 02 - IO 01 - Přípo...</vt:lpstr>
      <vt:lpstr>SO02 - 03 - IO 02 - Přípo...</vt:lpstr>
      <vt:lpstr>SO02 - 04 - IO 03 - Přípo...</vt:lpstr>
      <vt:lpstr>SO02 - 05 - IO 04 - Přípo...</vt:lpstr>
      <vt:lpstr>SO02 - 06 - IO 05 - Venko...</vt:lpstr>
      <vt:lpstr>SO03 - Přístřešek na jízd...</vt:lpstr>
      <vt:lpstr>00 - VRNY</vt:lpstr>
      <vt:lpstr>Pokyny pro vyplnění</vt:lpstr>
      <vt:lpstr>'00 - VRNY'!Názvy_tisku</vt:lpstr>
      <vt:lpstr>'Rekapitulace stavby'!Názvy_tisku</vt:lpstr>
      <vt:lpstr>'SO01 - 01 - Novostavba by...'!Názvy_tisku</vt:lpstr>
      <vt:lpstr>'SO01 - 02.1 - Elektro - s...'!Názvy_tisku</vt:lpstr>
      <vt:lpstr>'SO01 - 02.2 - Elektro - h...'!Názvy_tisku</vt:lpstr>
      <vt:lpstr>'SO01 - 02.3 - Elektro - s...'!Názvy_tisku</vt:lpstr>
      <vt:lpstr>'SO01 - 06 - VZT'!Názvy_tisku</vt:lpstr>
      <vt:lpstr>'SO01 - 07 - MaR'!Názvy_tisku</vt:lpstr>
      <vt:lpstr>'SO01 03-1 - ZTI'!Názvy_tisku</vt:lpstr>
      <vt:lpstr>'SO01 04-1 - Vytápění'!Názvy_tisku</vt:lpstr>
      <vt:lpstr>'SO01-05-1 - Plyn'!Názvy_tisku</vt:lpstr>
      <vt:lpstr>'SO02 - 01 - Zpevněné plochy'!Názvy_tisku</vt:lpstr>
      <vt:lpstr>'SO02 - 02 - IO 01 - Přípo...'!Názvy_tisku</vt:lpstr>
      <vt:lpstr>'SO02 - 03 - IO 02 - Přípo...'!Názvy_tisku</vt:lpstr>
      <vt:lpstr>'SO02 - 04 - IO 03 - Přípo...'!Názvy_tisku</vt:lpstr>
      <vt:lpstr>'SO02 - 05 - IO 04 - Přípo...'!Názvy_tisku</vt:lpstr>
      <vt:lpstr>'SO02 - 06 - IO 05 - Venko...'!Názvy_tisku</vt:lpstr>
      <vt:lpstr>'SO03 - Přístřešek na jízd...'!Názvy_tisku</vt:lpstr>
      <vt:lpstr>'00 - VRNY'!Oblast_tisku</vt:lpstr>
      <vt:lpstr>'Pokyny pro vyplnění'!Oblast_tisku</vt:lpstr>
      <vt:lpstr>'Rekapitulace stavby'!Oblast_tisku</vt:lpstr>
      <vt:lpstr>'SO01 - 01 - Novostavba by...'!Oblast_tisku</vt:lpstr>
      <vt:lpstr>'SO01 - 02.1 - Elektro - s...'!Oblast_tisku</vt:lpstr>
      <vt:lpstr>'SO01 - 02.2 - Elektro - h...'!Oblast_tisku</vt:lpstr>
      <vt:lpstr>'SO01 - 02.3 - Elektro - s...'!Oblast_tisku</vt:lpstr>
      <vt:lpstr>'SO01 - 06 - VZT'!Oblast_tisku</vt:lpstr>
      <vt:lpstr>'SO01 - 07 - MaR'!Oblast_tisku</vt:lpstr>
      <vt:lpstr>'SO01 03-1 - ZTI'!Oblast_tisku</vt:lpstr>
      <vt:lpstr>'SO01 04-1 - Vytápění'!Oblast_tisku</vt:lpstr>
      <vt:lpstr>'SO01-05-1 - Plyn'!Oblast_tisku</vt:lpstr>
      <vt:lpstr>'SO02 - 01 - Zpevněné plochy'!Oblast_tisku</vt:lpstr>
      <vt:lpstr>'SO02 - 02 - IO 01 - Přípo...'!Oblast_tisku</vt:lpstr>
      <vt:lpstr>'SO02 - 03 - IO 02 - Přípo...'!Oblast_tisku</vt:lpstr>
      <vt:lpstr>'SO02 - 04 - IO 03 - Přípo...'!Oblast_tisku</vt:lpstr>
      <vt:lpstr>'SO02 - 05 - IO 04 - Přípo...'!Oblast_tisku</vt:lpstr>
      <vt:lpstr>'SO02 - 06 - IO 05 - Venko...'!Oblast_tisku</vt:lpstr>
      <vt:lpstr>'SO03 - Přístřešek na jízd...'!Oblast_tisku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PC-HLJ\hlavica</dc:creator>
  <cp:lastModifiedBy>Kateřina Škarpichová</cp:lastModifiedBy>
  <dcterms:created xsi:type="dcterms:W3CDTF">2019-05-30T06:44:11Z</dcterms:created>
  <dcterms:modified xsi:type="dcterms:W3CDTF">2019-06-14T09:26:01Z</dcterms:modified>
</cp:coreProperties>
</file>