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48" windowHeight="4632" activeTab="1"/>
  </bookViews>
  <sheets>
    <sheet name="ceny opatření_KRÁLOV" sheetId="11" r:id="rId1"/>
    <sheet name="přehled opatření KRÁLOV" sheetId="28" r:id="rId2"/>
  </sheets>
  <externalReferences>
    <externalReference r:id="rId3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_xlnm.Print_Area" localSheetId="0">'ceny opatření_KRÁLOV'!$A$1:$F$100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45621"/>
</workbook>
</file>

<file path=xl/calcChain.xml><?xml version="1.0" encoding="utf-8"?>
<calcChain xmlns="http://schemas.openxmlformats.org/spreadsheetml/2006/main">
  <c r="D60" i="11" l="1"/>
  <c r="E93" i="11"/>
  <c r="E83" i="11"/>
  <c r="E71" i="11" l="1"/>
  <c r="E40" i="11"/>
  <c r="D19" i="11"/>
  <c r="D55" i="11" l="1"/>
  <c r="E55" i="11" s="1"/>
  <c r="D28" i="11"/>
  <c r="E20" i="11" s="1"/>
  <c r="C5" i="28"/>
  <c r="G5" i="28"/>
  <c r="O5" i="28" l="1"/>
  <c r="D5" i="28" l="1"/>
  <c r="J5" i="28" l="1"/>
  <c r="H5" i="28" l="1"/>
  <c r="F98" i="11" l="1"/>
  <c r="M5" i="28" s="1"/>
  <c r="P16" i="28" s="1"/>
  <c r="F93" i="11" l="1"/>
  <c r="L5" i="28" s="1"/>
  <c r="F83" i="11"/>
  <c r="K5" i="28" s="1"/>
  <c r="P17" i="28" l="1"/>
  <c r="P18" i="28" s="1"/>
  <c r="P5" i="28"/>
  <c r="R5" i="28" s="1"/>
  <c r="P19" i="28" l="1"/>
  <c r="P20" i="28" s="1"/>
</calcChain>
</file>

<file path=xl/sharedStrings.xml><?xml version="1.0" encoding="utf-8"?>
<sst xmlns="http://schemas.openxmlformats.org/spreadsheetml/2006/main" count="206" uniqueCount="140">
  <si>
    <t>-</t>
  </si>
  <si>
    <t>č. práce</t>
  </si>
  <si>
    <t>název</t>
  </si>
  <si>
    <t>2</t>
  </si>
  <si>
    <t>poř.č.</t>
  </si>
  <si>
    <t>práce</t>
  </si>
  <si>
    <t>998 23-1311</t>
  </si>
  <si>
    <t>184 91-1421</t>
  </si>
  <si>
    <t>hnojení tabletovým hnojivem (3ks/1strom)</t>
  </si>
  <si>
    <t>číslo</t>
  </si>
  <si>
    <t>DPH (21%) :</t>
  </si>
  <si>
    <t>183 10-1115</t>
  </si>
  <si>
    <t>hloubení jam pro stromy bez výměny půdy (0,125 m3-0,4m3), vč. naložení, odvozu přebyteč.výkopků do 20 km a složení</t>
  </si>
  <si>
    <t>184 20-1112</t>
  </si>
  <si>
    <t>vytyčení výsadeb</t>
  </si>
  <si>
    <t>štěpka (10 cm výška)</t>
  </si>
  <si>
    <t>tabletové hnojivo 3ks/strom</t>
  </si>
  <si>
    <t>výchovný řez</t>
  </si>
  <si>
    <t>plošná úprava terénu - nerovnosti 10-30 cm</t>
  </si>
  <si>
    <t>zavláčení</t>
  </si>
  <si>
    <t>1.seč se sběrem a likvidace posečené hmoty</t>
  </si>
  <si>
    <t>cena / 1 ha trávníku</t>
  </si>
  <si>
    <t>184 21-5412</t>
  </si>
  <si>
    <t>práce / 1 ks keř</t>
  </si>
  <si>
    <t>pomocný materiál / 1 ks keř</t>
  </si>
  <si>
    <t>sazenice / 1 ks keř</t>
  </si>
  <si>
    <t>184 10-2111</t>
  </si>
  <si>
    <t>výsadba dřevin s balem v rovině bal  0,1-0,2 m se zalitím</t>
  </si>
  <si>
    <t>cena / 1 ks keř</t>
  </si>
  <si>
    <t>práce + materiál / 1 ha trávníku</t>
  </si>
  <si>
    <t>vyžínání porostu, odplevelování</t>
  </si>
  <si>
    <t>kontrola, doplnění nebo odstranění kotvících a ochranných prvků, vč.materiálu</t>
  </si>
  <si>
    <t>hnojení, vč.ceny hnojiva</t>
  </si>
  <si>
    <t>doplnění mulče, vč.ceny mulče</t>
  </si>
  <si>
    <t>ochrana proti chorobám, vč. ceny materiálu</t>
  </si>
  <si>
    <t>mulčování rostlin tl. do 100 mm, 1m2</t>
  </si>
  <si>
    <t>ZALOŽENÍ TRÁVNÍKU</t>
  </si>
  <si>
    <t>zaválcování</t>
  </si>
  <si>
    <t>rozrušení terénu (orba, vláčení, válení)</t>
  </si>
  <si>
    <t>CENY OPATŘENÍ :</t>
  </si>
  <si>
    <t>cena/strom</t>
  </si>
  <si>
    <t>cena / 1 ks soliterní strom</t>
  </si>
  <si>
    <t>výsadba dřevin prostokořenných se zalitím</t>
  </si>
  <si>
    <t>zhotovení závlahové mísy o prům.  přes 0,5 m do 1m</t>
  </si>
  <si>
    <t>řez při výsadbě</t>
  </si>
  <si>
    <t>185 85-1121</t>
  </si>
  <si>
    <t>dovoz vody pro zálivku do 1000 m (1x 0,03m3/ks), vč. ceny vody</t>
  </si>
  <si>
    <t>sazenice / 1 ks soliterní strom</t>
  </si>
  <si>
    <t>cena/keř</t>
  </si>
  <si>
    <t>183 10-1113</t>
  </si>
  <si>
    <t>hloubení jam bez výměny půdy do 0,05m3, vč. naložení, odvozu přebyteč.výkopků do 20 km a složení</t>
  </si>
  <si>
    <t>hnojení tabletovým hnojivem (1ks/1strom)</t>
  </si>
  <si>
    <t>dovoz vody pro zálivku do 1000 m (1x 0,01m3/ks), vč. ceny vody</t>
  </si>
  <si>
    <t>tabletové hnojivo 1ks/keř</t>
  </si>
  <si>
    <t>listnatý keř s balem - kontejnerovaný, vel. 40-60cm</t>
  </si>
  <si>
    <t>práce + materiál / ks / rok</t>
  </si>
  <si>
    <t>cena /strom / rok</t>
  </si>
  <si>
    <t>zálivka vč.dopravy a ceny vody - 6 x ročně 0,03m3</t>
  </si>
  <si>
    <t>cena /keř / rok</t>
  </si>
  <si>
    <t>zálivka vč.dopravy a ceny vody - 6 x ročně 0,01m3</t>
  </si>
  <si>
    <t>založení trávníku(ha):</t>
  </si>
  <si>
    <t>cena trávníku celkem:</t>
  </si>
  <si>
    <t>keře počet ks:</t>
  </si>
  <si>
    <t>keře:</t>
  </si>
  <si>
    <t>keře ks celkem:</t>
  </si>
  <si>
    <t>keře cena celkem:</t>
  </si>
  <si>
    <t>184 81-3134</t>
  </si>
  <si>
    <t>ochrana dřevin před okusem zvěří, nátěrem, listn., rovina</t>
  </si>
  <si>
    <t>nátěr proti okusu zvěří</t>
  </si>
  <si>
    <t>cena /strom / 3roky</t>
  </si>
  <si>
    <t>jednotlivé stromy</t>
  </si>
  <si>
    <r>
      <t xml:space="preserve">rozvojová péče </t>
    </r>
    <r>
      <rPr>
        <b/>
        <sz val="10"/>
        <rFont val="Arial Narrow"/>
        <family val="2"/>
        <charset val="238"/>
      </rPr>
      <t>stromy</t>
    </r>
    <r>
      <rPr>
        <sz val="10"/>
        <rFont val="Arial Narrow"/>
        <family val="2"/>
        <charset val="238"/>
      </rPr>
      <t xml:space="preserve"> cena celkem (3roky)</t>
    </r>
  </si>
  <si>
    <r>
      <t xml:space="preserve">rozvojová péče </t>
    </r>
    <r>
      <rPr>
        <b/>
        <sz val="10"/>
        <rFont val="Arial Narrow"/>
        <family val="2"/>
        <charset val="238"/>
      </rPr>
      <t>keře</t>
    </r>
    <r>
      <rPr>
        <sz val="10"/>
        <rFont val="Arial Narrow"/>
        <family val="2"/>
        <charset val="238"/>
      </rPr>
      <t xml:space="preserve"> cena celkem (3roky)</t>
    </r>
  </si>
  <si>
    <t>cena/ha</t>
  </si>
  <si>
    <t>seč trávníku, 2x ročně, vč.likvidace posečené trávy</t>
  </si>
  <si>
    <t>údržba trávníku (ha) - nezpůsobilé výdaje</t>
  </si>
  <si>
    <r>
      <t xml:space="preserve">rozvojová péče </t>
    </r>
    <r>
      <rPr>
        <b/>
        <sz val="10"/>
        <color rgb="FFFF0000"/>
        <rFont val="Arial Narrow"/>
        <family val="2"/>
        <charset val="238"/>
      </rPr>
      <t>trávník</t>
    </r>
    <r>
      <rPr>
        <sz val="10"/>
        <color rgb="FFFF0000"/>
        <rFont val="Arial Narrow"/>
        <family val="2"/>
        <charset val="238"/>
      </rPr>
      <t xml:space="preserve"> cena celkem (3roky)</t>
    </r>
  </si>
  <si>
    <t>Cornus sanguinea</t>
  </si>
  <si>
    <t>ochrana proti chorobám a okusu zvěří, vč. ceny materiálu</t>
  </si>
  <si>
    <t>nezpůsobilé výdaje (bez DPH) :</t>
  </si>
  <si>
    <t>způsobilé výdaje (bez dph) :</t>
  </si>
  <si>
    <t>PŘEHLED OPATŘENÍ  :</t>
  </si>
  <si>
    <t>plocha (ha)</t>
  </si>
  <si>
    <t>cena /ha</t>
  </si>
  <si>
    <t>CENA CELKEM bez dph :</t>
  </si>
  <si>
    <t>CENA CELKEM  vč. dph :</t>
  </si>
  <si>
    <t>mulčování rostlin tl. do 100 mm (1m2)</t>
  </si>
  <si>
    <t>štěpka (10 cm výška, 1m2)</t>
  </si>
  <si>
    <t>jednotlivé keře</t>
  </si>
  <si>
    <t>pomocný materiál / 1 ks soliterní strom</t>
  </si>
  <si>
    <t>celkem  bez DPH :</t>
  </si>
  <si>
    <t>sadovnické úpravy :</t>
  </si>
  <si>
    <t>ROZVOJOVÁ PÉČE</t>
  </si>
  <si>
    <t xml:space="preserve">VÝSADBA KEŘŮ </t>
  </si>
  <si>
    <t>stromy:</t>
  </si>
  <si>
    <t>stromy počet ks:</t>
  </si>
  <si>
    <t>stromy ks celkem:</t>
  </si>
  <si>
    <t>stromy cena celkem :</t>
  </si>
  <si>
    <t>Acer platanoides</t>
  </si>
  <si>
    <t>Carpinus betulus</t>
  </si>
  <si>
    <t>Sorbus torminalis</t>
  </si>
  <si>
    <t>Ligustrum vulgare</t>
  </si>
  <si>
    <t>Lonicera xylosteum</t>
  </si>
  <si>
    <t>Euonymus europaeus</t>
  </si>
  <si>
    <t>Corylus avellana</t>
  </si>
  <si>
    <t>SPOLEČNÁ OPLOCENKA</t>
  </si>
  <si>
    <t>práce + materiál / 1 bm oplocenky</t>
  </si>
  <si>
    <t>cena / 1 bm oplocenky</t>
  </si>
  <si>
    <t>vytyčení oplocenky</t>
  </si>
  <si>
    <t>338 95-0144</t>
  </si>
  <si>
    <t>vrtání jam vrtákem</t>
  </si>
  <si>
    <t xml:space="preserve">osazení jednotlivých kůlů do jam výšky do 1,8 m nad terénem, plotové sloupky dřevěné 2,5 m frézované, (rozestup 3m) </t>
  </si>
  <si>
    <t>konstrukce pletiva, pletivo lesnické pozinkované, prům drátů min.2,5 mm, výška pletiva 1,8 m, hřebíky a skoby k uchycení kůlů a pletiva, vstupní branky</t>
  </si>
  <si>
    <t>kotvení dřevin 1kůl, 1,5m</t>
  </si>
  <si>
    <t>instalace ochrany plastovou chráničkou, VYVA 78 CM</t>
  </si>
  <si>
    <t>úvazky (0,5 bm/strom)</t>
  </si>
  <si>
    <t>plastová chránička VYVA 78 cm</t>
  </si>
  <si>
    <t>společná oplocenka (bm)</t>
  </si>
  <si>
    <t>společná oplocenka cena celkem</t>
  </si>
  <si>
    <t xml:space="preserve">práce / 1 ks strom </t>
  </si>
  <si>
    <t xml:space="preserve">VÝSADBA STROMŮ : </t>
  </si>
  <si>
    <t>Tilia cordata</t>
  </si>
  <si>
    <t>Juglans regia Mars</t>
  </si>
  <si>
    <t>Prunus Kaštánka</t>
  </si>
  <si>
    <t>Prunus Burlat</t>
  </si>
  <si>
    <t>Pyrus máslovka římská</t>
  </si>
  <si>
    <t>Cornus mas</t>
  </si>
  <si>
    <t>Sambucus nigra</t>
  </si>
  <si>
    <t>Rosa canina</t>
  </si>
  <si>
    <t xml:space="preserve">osetí, vč.ceny osiva, travní semeno: RSM 8.1 - Druhově bohaté extenzivní travní porosty (20 g/m2) </t>
  </si>
  <si>
    <t>odrostek listnatý, prostokořenný, vel. 121 +, ( ovocný špičák )</t>
  </si>
  <si>
    <t>rozrušení terénu (orba, vláčení, válení) 1m2</t>
  </si>
  <si>
    <t>kůly (prům. 6 cm, 1,5m), 1 ks/strom</t>
  </si>
  <si>
    <t>přesun hmot pro sadovnické úpravy do 5000 m vodorovně (0,01t/ks)</t>
  </si>
  <si>
    <t>přesun hmot pro sadovnické úpravy do 5000 m vodorovně (0,02t/ks)</t>
  </si>
  <si>
    <t>cana/bm</t>
  </si>
  <si>
    <t>přesun hmot pro sadovnické úpravy do 5000 m vodorovně (0,02t/bm)</t>
  </si>
  <si>
    <t>Pyrus Muškatelka šedá</t>
  </si>
  <si>
    <t>Sorbus aucuparia</t>
  </si>
  <si>
    <t>Quercus petraea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</si>
</sst>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20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6"/>
      <name val="Arial Narrow"/>
      <family val="2"/>
      <charset val="238"/>
    </font>
    <font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0"/>
      <name val="Courier New"/>
      <family val="3"/>
      <charset val="238"/>
    </font>
    <font>
      <b/>
      <sz val="8"/>
      <name val="Courier New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6" fillId="0" borderId="6" xfId="0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23" xfId="0" applyNumberFormat="1" applyFont="1" applyBorder="1" applyAlignment="1">
      <alignment horizontal="center"/>
    </xf>
    <xf numFmtId="0" fontId="6" fillId="0" borderId="20" xfId="0" applyFont="1" applyBorder="1"/>
    <xf numFmtId="0" fontId="4" fillId="0" borderId="20" xfId="0" applyFont="1" applyBorder="1"/>
    <xf numFmtId="0" fontId="4" fillId="0" borderId="3" xfId="0" applyFont="1" applyBorder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/>
    </xf>
    <xf numFmtId="0" fontId="11" fillId="0" borderId="19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/>
    </xf>
    <xf numFmtId="0" fontId="14" fillId="0" borderId="17" xfId="1" applyFont="1" applyFill="1" applyBorder="1" applyAlignment="1">
      <alignment vertical="center" wrapText="1"/>
    </xf>
    <xf numFmtId="164" fontId="13" fillId="0" borderId="6" xfId="0" applyNumberFormat="1" applyFont="1" applyBorder="1" applyAlignment="1">
      <alignment horizontal="center"/>
    </xf>
    <xf numFmtId="164" fontId="4" fillId="0" borderId="0" xfId="0" applyNumberFormat="1" applyFont="1" applyAlignment="1">
      <alignment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17" fillId="0" borderId="25" xfId="0" applyFont="1" applyFill="1" applyBorder="1" applyAlignment="1">
      <alignment horizontal="center" vertical="center"/>
    </xf>
    <xf numFmtId="49" fontId="16" fillId="0" borderId="22" xfId="1" applyNumberFormat="1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 wrapText="1"/>
    </xf>
    <xf numFmtId="0" fontId="13" fillId="0" borderId="29" xfId="0" applyFont="1" applyFill="1" applyBorder="1" applyAlignment="1">
      <alignment vertical="center"/>
    </xf>
    <xf numFmtId="0" fontId="14" fillId="0" borderId="30" xfId="0" applyFont="1" applyFill="1" applyBorder="1" applyAlignment="1">
      <alignment vertical="center"/>
    </xf>
    <xf numFmtId="0" fontId="13" fillId="0" borderId="30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164" fontId="15" fillId="0" borderId="6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32" xfId="0" applyFont="1" applyBorder="1"/>
    <xf numFmtId="0" fontId="11" fillId="0" borderId="37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vertical="center" wrapText="1"/>
    </xf>
    <xf numFmtId="0" fontId="11" fillId="0" borderId="34" xfId="1" applyFont="1" applyFill="1" applyBorder="1" applyAlignment="1">
      <alignment vertical="center"/>
    </xf>
    <xf numFmtId="0" fontId="11" fillId="0" borderId="38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/>
    </xf>
    <xf numFmtId="0" fontId="11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0" fontId="12" fillId="0" borderId="37" xfId="0" applyFont="1" applyFill="1" applyBorder="1" applyAlignment="1">
      <alignment horizontal="center" vertical="center"/>
    </xf>
    <xf numFmtId="49" fontId="11" fillId="0" borderId="41" xfId="1" applyNumberFormat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vertical="center" wrapText="1"/>
    </xf>
    <xf numFmtId="0" fontId="12" fillId="0" borderId="33" xfId="1" applyFont="1" applyFill="1" applyBorder="1" applyAlignment="1">
      <alignment horizontal="center" vertical="center"/>
    </xf>
    <xf numFmtId="49" fontId="11" fillId="0" borderId="33" xfId="1" applyNumberFormat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/>
    </xf>
    <xf numFmtId="49" fontId="4" fillId="0" borderId="44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vertical="center"/>
    </xf>
    <xf numFmtId="164" fontId="4" fillId="0" borderId="1" xfId="0" applyNumberFormat="1" applyFont="1" applyBorder="1"/>
    <xf numFmtId="164" fontId="8" fillId="0" borderId="1" xfId="0" applyNumberFormat="1" applyFont="1" applyBorder="1"/>
    <xf numFmtId="164" fontId="4" fillId="0" borderId="0" xfId="0" applyNumberFormat="1" applyFont="1" applyFill="1" applyAlignment="1">
      <alignment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vertical="center"/>
    </xf>
    <xf numFmtId="0" fontId="8" fillId="5" borderId="4" xfId="0" applyFont="1" applyFill="1" applyBorder="1" applyAlignment="1">
      <alignment horizontal="left"/>
    </xf>
    <xf numFmtId="0" fontId="4" fillId="5" borderId="20" xfId="0" applyFont="1" applyFill="1" applyBorder="1"/>
    <xf numFmtId="0" fontId="4" fillId="5" borderId="3" xfId="0" applyFont="1" applyFill="1" applyBorder="1"/>
    <xf numFmtId="164" fontId="8" fillId="5" borderId="1" xfId="0" applyNumberFormat="1" applyFont="1" applyFill="1" applyBorder="1"/>
    <xf numFmtId="164" fontId="7" fillId="3" borderId="6" xfId="0" applyNumberFormat="1" applyFont="1" applyFill="1" applyBorder="1" applyAlignment="1">
      <alignment horizontal="center"/>
    </xf>
    <xf numFmtId="0" fontId="11" fillId="0" borderId="34" xfId="0" applyFont="1" applyFill="1" applyBorder="1" applyAlignment="1">
      <alignment vertical="center" wrapText="1"/>
    </xf>
    <xf numFmtId="0" fontId="4" fillId="0" borderId="39" xfId="0" applyFont="1" applyFill="1" applyBorder="1" applyAlignment="1">
      <alignment vertical="center"/>
    </xf>
    <xf numFmtId="0" fontId="11" fillId="0" borderId="33" xfId="1" applyFont="1" applyFill="1" applyBorder="1" applyAlignment="1">
      <alignment horizontal="center" vertical="center"/>
    </xf>
    <xf numFmtId="49" fontId="11" fillId="0" borderId="32" xfId="1" applyNumberFormat="1" applyFont="1" applyFill="1" applyBorder="1" applyAlignment="1">
      <alignment horizontal="center" vertical="center"/>
    </xf>
    <xf numFmtId="49" fontId="11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vertical="center" wrapText="1"/>
    </xf>
    <xf numFmtId="164" fontId="13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49" fontId="11" fillId="0" borderId="47" xfId="1" applyNumberFormat="1" applyFont="1" applyFill="1" applyBorder="1" applyAlignment="1">
      <alignment horizontal="center" vertical="center"/>
    </xf>
    <xf numFmtId="0" fontId="4" fillId="0" borderId="49" xfId="0" applyFont="1" applyBorder="1"/>
    <xf numFmtId="164" fontId="8" fillId="0" borderId="11" xfId="0" applyNumberFormat="1" applyFont="1" applyFill="1" applyBorder="1" applyAlignment="1">
      <alignment horizontal="center" vertical="center"/>
    </xf>
    <xf numFmtId="165" fontId="8" fillId="0" borderId="11" xfId="0" applyNumberFormat="1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horizontal="center" vertical="center"/>
    </xf>
    <xf numFmtId="49" fontId="11" fillId="0" borderId="48" xfId="1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/>
    </xf>
    <xf numFmtId="164" fontId="7" fillId="0" borderId="23" xfId="0" applyNumberFormat="1" applyFont="1" applyFill="1" applyBorder="1" applyAlignment="1">
      <alignment horizontal="center"/>
    </xf>
    <xf numFmtId="0" fontId="4" fillId="0" borderId="51" xfId="0" applyFont="1" applyBorder="1" applyAlignment="1">
      <alignment vertical="center"/>
    </xf>
    <xf numFmtId="0" fontId="4" fillId="0" borderId="54" xfId="0" applyFont="1" applyBorder="1"/>
    <xf numFmtId="0" fontId="4" fillId="5" borderId="54" xfId="0" applyFont="1" applyFill="1" applyBorder="1"/>
    <xf numFmtId="0" fontId="7" fillId="0" borderId="55" xfId="0" applyFont="1" applyBorder="1" applyAlignment="1">
      <alignment vertical="center"/>
    </xf>
    <xf numFmtId="0" fontId="4" fillId="0" borderId="52" xfId="0" applyFont="1" applyFill="1" applyBorder="1" applyAlignment="1">
      <alignment vertical="center"/>
    </xf>
    <xf numFmtId="0" fontId="11" fillId="0" borderId="53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vertical="center" wrapText="1"/>
    </xf>
    <xf numFmtId="0" fontId="4" fillId="0" borderId="49" xfId="0" applyFont="1" applyBorder="1" applyAlignment="1">
      <alignment vertical="center"/>
    </xf>
    <xf numFmtId="0" fontId="11" fillId="0" borderId="54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vertical="center" wrapText="1"/>
    </xf>
    <xf numFmtId="164" fontId="8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6" xfId="0" applyFont="1" applyBorder="1" applyAlignment="1">
      <alignment vertical="center"/>
    </xf>
    <xf numFmtId="0" fontId="11" fillId="0" borderId="46" xfId="0" applyFont="1" applyFill="1" applyBorder="1" applyAlignment="1">
      <alignment horizontal="center" vertical="center" wrapText="1"/>
    </xf>
    <xf numFmtId="0" fontId="11" fillId="0" borderId="57" xfId="1" applyFont="1" applyFill="1" applyBorder="1" applyAlignment="1">
      <alignment horizontal="center" vertical="center"/>
    </xf>
    <xf numFmtId="0" fontId="11" fillId="0" borderId="58" xfId="1" applyFont="1" applyFill="1" applyBorder="1" applyAlignment="1">
      <alignment vertical="center"/>
    </xf>
    <xf numFmtId="0" fontId="11" fillId="0" borderId="57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vertical="center" wrapText="1"/>
    </xf>
    <xf numFmtId="0" fontId="12" fillId="0" borderId="59" xfId="0" applyFont="1" applyFill="1" applyBorder="1" applyAlignment="1">
      <alignment horizontal="center" vertical="center"/>
    </xf>
    <xf numFmtId="0" fontId="11" fillId="0" borderId="60" xfId="1" applyFont="1" applyFill="1" applyBorder="1" applyAlignment="1">
      <alignment horizontal="center" vertical="center"/>
    </xf>
    <xf numFmtId="0" fontId="4" fillId="0" borderId="58" xfId="1" applyFont="1" applyFill="1" applyBorder="1" applyAlignment="1">
      <alignment vertical="center" wrapText="1"/>
    </xf>
    <xf numFmtId="49" fontId="11" fillId="0" borderId="60" xfId="1" applyNumberFormat="1" applyFont="1" applyFill="1" applyBorder="1" applyAlignment="1">
      <alignment horizontal="center" vertical="center"/>
    </xf>
    <xf numFmtId="0" fontId="12" fillId="0" borderId="60" xfId="1" applyFont="1" applyFill="1" applyBorder="1" applyAlignment="1">
      <alignment horizontal="center" vertical="center"/>
    </xf>
    <xf numFmtId="0" fontId="11" fillId="0" borderId="61" xfId="1" applyFont="1" applyFill="1" applyBorder="1" applyAlignment="1">
      <alignment horizontal="center" vertical="center"/>
    </xf>
    <xf numFmtId="0" fontId="11" fillId="0" borderId="62" xfId="1" applyFont="1" applyFill="1" applyBorder="1" applyAlignment="1">
      <alignment vertical="center"/>
    </xf>
    <xf numFmtId="0" fontId="6" fillId="0" borderId="26" xfId="0" applyFont="1" applyBorder="1" applyAlignment="1">
      <alignment horizontal="center"/>
    </xf>
    <xf numFmtId="164" fontId="7" fillId="0" borderId="26" xfId="0" applyNumberFormat="1" applyFont="1" applyBorder="1" applyAlignment="1">
      <alignment horizontal="center"/>
    </xf>
    <xf numFmtId="164" fontId="7" fillId="0" borderId="28" xfId="0" applyNumberFormat="1" applyFont="1" applyBorder="1" applyAlignment="1">
      <alignment horizontal="center"/>
    </xf>
    <xf numFmtId="164" fontId="13" fillId="0" borderId="26" xfId="0" applyNumberFormat="1" applyFont="1" applyBorder="1" applyAlignment="1">
      <alignment horizontal="center"/>
    </xf>
    <xf numFmtId="164" fontId="7" fillId="3" borderId="2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Border="1"/>
    <xf numFmtId="0" fontId="6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13" fillId="0" borderId="46" xfId="0" applyFont="1" applyBorder="1" applyAlignment="1">
      <alignment horizontal="left"/>
    </xf>
    <xf numFmtId="0" fontId="6" fillId="0" borderId="52" xfId="0" applyFont="1" applyBorder="1"/>
    <xf numFmtId="0" fontId="4" fillId="0" borderId="52" xfId="0" applyFont="1" applyBorder="1"/>
    <xf numFmtId="164" fontId="13" fillId="0" borderId="52" xfId="0" applyNumberFormat="1" applyFont="1" applyFill="1" applyBorder="1" applyAlignment="1">
      <alignment horizontal="center"/>
    </xf>
    <xf numFmtId="164" fontId="4" fillId="0" borderId="54" xfId="0" applyNumberFormat="1" applyFont="1" applyBorder="1"/>
    <xf numFmtId="0" fontId="7" fillId="0" borderId="46" xfId="0" applyFont="1" applyBorder="1" applyAlignment="1">
      <alignment horizontal="left"/>
    </xf>
    <xf numFmtId="164" fontId="4" fillId="0" borderId="52" xfId="0" applyNumberFormat="1" applyFont="1" applyFill="1" applyBorder="1" applyAlignment="1">
      <alignment horizontal="center"/>
    </xf>
    <xf numFmtId="164" fontId="14" fillId="0" borderId="54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26" xfId="0" applyNumberFormat="1" applyFont="1" applyBorder="1" applyAlignment="1">
      <alignment horizontal="center"/>
    </xf>
    <xf numFmtId="0" fontId="6" fillId="0" borderId="63" xfId="0" applyFont="1" applyBorder="1"/>
    <xf numFmtId="0" fontId="4" fillId="0" borderId="63" xfId="0" applyFont="1" applyBorder="1"/>
    <xf numFmtId="0" fontId="4" fillId="5" borderId="63" xfId="0" applyFont="1" applyFill="1" applyBorder="1"/>
    <xf numFmtId="0" fontId="12" fillId="0" borderId="64" xfId="0" applyFont="1" applyFill="1" applyBorder="1" applyAlignment="1">
      <alignment horizontal="center" vertical="center"/>
    </xf>
    <xf numFmtId="49" fontId="19" fillId="0" borderId="65" xfId="1" applyNumberFormat="1" applyFont="1" applyFill="1" applyBorder="1" applyAlignment="1">
      <alignment horizontal="center" vertical="center"/>
    </xf>
    <xf numFmtId="164" fontId="13" fillId="0" borderId="63" xfId="0" applyNumberFormat="1" applyFont="1" applyFill="1" applyBorder="1" applyAlignment="1">
      <alignment horizontal="center"/>
    </xf>
    <xf numFmtId="164" fontId="4" fillId="0" borderId="63" xfId="0" applyNumberFormat="1" applyFont="1" applyFill="1" applyBorder="1" applyAlignment="1">
      <alignment horizontal="center"/>
    </xf>
    <xf numFmtId="0" fontId="4" fillId="0" borderId="66" xfId="0" applyFont="1" applyBorder="1"/>
    <xf numFmtId="0" fontId="4" fillId="0" borderId="26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0" fontId="11" fillId="0" borderId="62" xfId="0" applyFont="1" applyFill="1" applyBorder="1" applyAlignment="1">
      <alignment vertical="center" wrapText="1"/>
    </xf>
    <xf numFmtId="0" fontId="4" fillId="0" borderId="18" xfId="0" applyFont="1" applyBorder="1" applyAlignment="1">
      <alignment vertical="center"/>
    </xf>
    <xf numFmtId="0" fontId="4" fillId="0" borderId="62" xfId="1" applyFont="1" applyFill="1" applyBorder="1" applyAlignment="1">
      <alignment vertical="center" wrapText="1"/>
    </xf>
    <xf numFmtId="0" fontId="4" fillId="0" borderId="67" xfId="0" applyFont="1" applyBorder="1" applyAlignment="1">
      <alignment vertical="center"/>
    </xf>
    <xf numFmtId="0" fontId="18" fillId="0" borderId="43" xfId="1" applyFont="1" applyFill="1" applyBorder="1" applyAlignment="1">
      <alignment horizontal="center" vertical="center"/>
    </xf>
    <xf numFmtId="0" fontId="6" fillId="0" borderId="62" xfId="0" applyFont="1" applyBorder="1" applyAlignment="1">
      <alignment horizontal="center"/>
    </xf>
    <xf numFmtId="0" fontId="6" fillId="0" borderId="68" xfId="0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4" fillId="0" borderId="60" xfId="0" applyFont="1" applyBorder="1"/>
    <xf numFmtId="0" fontId="4" fillId="0" borderId="70" xfId="0" applyFont="1" applyBorder="1"/>
    <xf numFmtId="0" fontId="4" fillId="0" borderId="26" xfId="0" applyFont="1" applyBorder="1"/>
    <xf numFmtId="0" fontId="4" fillId="0" borderId="27" xfId="0" applyFont="1" applyBorder="1"/>
    <xf numFmtId="0" fontId="4" fillId="0" borderId="6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0" borderId="6" xfId="0" applyFont="1" applyBorder="1"/>
    <xf numFmtId="0" fontId="4" fillId="3" borderId="47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164" fontId="5" fillId="4" borderId="47" xfId="0" applyNumberFormat="1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164" fontId="4" fillId="0" borderId="58" xfId="0" applyNumberFormat="1" applyFont="1" applyFill="1" applyBorder="1" applyAlignment="1">
      <alignment vertical="center"/>
    </xf>
    <xf numFmtId="164" fontId="4" fillId="0" borderId="46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36" xfId="0" applyNumberFormat="1" applyFont="1" applyFill="1" applyBorder="1" applyAlignment="1">
      <alignment vertical="center"/>
    </xf>
    <xf numFmtId="164" fontId="4" fillId="0" borderId="34" xfId="0" applyNumberFormat="1" applyFont="1" applyFill="1" applyBorder="1" applyAlignment="1">
      <alignment vertical="center"/>
    </xf>
    <xf numFmtId="164" fontId="8" fillId="0" borderId="18" xfId="0" applyNumberFormat="1" applyFont="1" applyFill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/>
    </xf>
    <xf numFmtId="49" fontId="11" fillId="0" borderId="61" xfId="1" applyNumberFormat="1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vertical="center"/>
    </xf>
    <xf numFmtId="0" fontId="4" fillId="0" borderId="47" xfId="0" applyFont="1" applyFill="1" applyBorder="1" applyAlignment="1">
      <alignment vertical="center"/>
    </xf>
    <xf numFmtId="0" fontId="7" fillId="0" borderId="54" xfId="0" applyFont="1" applyFill="1" applyBorder="1" applyAlignment="1">
      <alignment vertical="center"/>
    </xf>
    <xf numFmtId="164" fontId="4" fillId="0" borderId="48" xfId="0" applyNumberFormat="1" applyFont="1" applyFill="1" applyBorder="1" applyAlignment="1">
      <alignment vertical="center"/>
    </xf>
    <xf numFmtId="164" fontId="4" fillId="0" borderId="47" xfId="0" applyNumberFormat="1" applyFont="1" applyFill="1" applyBorder="1" applyAlignment="1">
      <alignment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1" xfId="0" applyFont="1" applyBorder="1"/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loha%20pr&#225;ce%202000-2010/Z&#225;loha%20pr&#225;ce%202000-2010/Z&#225;loha%20pr&#225;ce%202000-2010/nov&#253;%20C/Pr&#225;ce/2007/UB/&#352;aripova/N&#225;vrhy/N&#225;vrhy%20hot/SO02/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view="pageBreakPreview" topLeftCell="A73" zoomScale="93" zoomScaleNormal="130" zoomScaleSheetLayoutView="93" workbookViewId="0">
      <selection activeCell="G104" sqref="G104"/>
    </sheetView>
  </sheetViews>
  <sheetFormatPr defaultColWidth="9.109375" defaultRowHeight="13.8" x14ac:dyDescent="0.25"/>
  <cols>
    <col min="1" max="1" width="5.88671875" style="10" customWidth="1"/>
    <col min="2" max="2" width="9.5546875" style="10" customWidth="1"/>
    <col min="3" max="3" width="115.5546875" style="10" customWidth="1"/>
    <col min="4" max="4" width="20" style="11" customWidth="1"/>
    <col min="5" max="5" width="23.44140625" style="10" customWidth="1"/>
    <col min="6" max="6" width="22.33203125" style="10" customWidth="1"/>
    <col min="7" max="7" width="12.44140625" style="10" bestFit="1" customWidth="1"/>
    <col min="8" max="16384" width="9.109375" style="10"/>
  </cols>
  <sheetData>
    <row r="1" spans="1:5" ht="20.399999999999999" x14ac:dyDescent="0.25">
      <c r="A1" s="9" t="s">
        <v>39</v>
      </c>
      <c r="D1" s="10"/>
      <c r="E1" s="11"/>
    </row>
    <row r="2" spans="1:5" x14ac:dyDescent="0.25">
      <c r="D2" s="10"/>
    </row>
    <row r="3" spans="1:5" ht="18.600000000000001" thickBot="1" x14ac:dyDescent="0.3">
      <c r="A3" s="13" t="s">
        <v>120</v>
      </c>
      <c r="B3" s="14"/>
      <c r="C3" s="14"/>
      <c r="D3" s="14"/>
      <c r="E3" s="25"/>
    </row>
    <row r="4" spans="1:5" ht="18" x14ac:dyDescent="0.25">
      <c r="A4" s="15" t="s">
        <v>119</v>
      </c>
      <c r="B4" s="16"/>
      <c r="C4" s="16"/>
      <c r="D4" s="16"/>
      <c r="E4" s="17"/>
    </row>
    <row r="5" spans="1:5" x14ac:dyDescent="0.25">
      <c r="A5" s="62" t="s">
        <v>4</v>
      </c>
      <c r="B5" s="123" t="s">
        <v>1</v>
      </c>
      <c r="C5" s="124" t="s">
        <v>5</v>
      </c>
      <c r="D5" s="122" t="s">
        <v>40</v>
      </c>
      <c r="E5" s="112" t="s">
        <v>41</v>
      </c>
    </row>
    <row r="6" spans="1:5" x14ac:dyDescent="0.25">
      <c r="A6" s="18">
        <v>1</v>
      </c>
      <c r="B6" s="40" t="s">
        <v>0</v>
      </c>
      <c r="C6" s="41" t="s">
        <v>14</v>
      </c>
      <c r="D6" s="189">
        <v>0</v>
      </c>
      <c r="E6" s="107"/>
    </row>
    <row r="7" spans="1:5" x14ac:dyDescent="0.25">
      <c r="A7" s="158"/>
      <c r="B7" s="40" t="s">
        <v>0</v>
      </c>
      <c r="C7" s="127" t="s">
        <v>131</v>
      </c>
      <c r="D7" s="190">
        <v>0</v>
      </c>
      <c r="E7" s="60"/>
    </row>
    <row r="8" spans="1:5" x14ac:dyDescent="0.25">
      <c r="A8" s="125">
        <v>2</v>
      </c>
      <c r="B8" s="126" t="s">
        <v>11</v>
      </c>
      <c r="C8" s="127" t="s">
        <v>12</v>
      </c>
      <c r="D8" s="189">
        <v>0</v>
      </c>
      <c r="E8" s="60"/>
    </row>
    <row r="9" spans="1:5" x14ac:dyDescent="0.25">
      <c r="A9" s="70">
        <v>3</v>
      </c>
      <c r="B9" s="128" t="s">
        <v>13</v>
      </c>
      <c r="C9" s="127" t="s">
        <v>42</v>
      </c>
      <c r="D9" s="189">
        <v>0</v>
      </c>
      <c r="E9" s="60"/>
    </row>
    <row r="10" spans="1:5" x14ac:dyDescent="0.25">
      <c r="A10" s="125">
        <v>4</v>
      </c>
      <c r="B10" s="128" t="s">
        <v>22</v>
      </c>
      <c r="C10" s="127" t="s">
        <v>43</v>
      </c>
      <c r="D10" s="189">
        <v>0</v>
      </c>
      <c r="E10" s="60"/>
    </row>
    <row r="11" spans="1:5" x14ac:dyDescent="0.25">
      <c r="A11" s="70">
        <v>5</v>
      </c>
      <c r="B11" s="129" t="s">
        <v>0</v>
      </c>
      <c r="C11" s="127" t="s">
        <v>8</v>
      </c>
      <c r="D11" s="189">
        <v>0</v>
      </c>
      <c r="E11" s="60"/>
    </row>
    <row r="12" spans="1:5" x14ac:dyDescent="0.25">
      <c r="A12" s="125">
        <v>6</v>
      </c>
      <c r="B12" s="128" t="s">
        <v>0</v>
      </c>
      <c r="C12" s="127" t="s">
        <v>113</v>
      </c>
      <c r="D12" s="189">
        <v>0</v>
      </c>
      <c r="E12" s="60"/>
    </row>
    <row r="13" spans="1:5" x14ac:dyDescent="0.25">
      <c r="A13" s="70">
        <v>7</v>
      </c>
      <c r="B13" s="128" t="s">
        <v>7</v>
      </c>
      <c r="C13" s="127" t="s">
        <v>35</v>
      </c>
      <c r="D13" s="189">
        <v>0</v>
      </c>
      <c r="E13" s="60"/>
    </row>
    <row r="14" spans="1:5" x14ac:dyDescent="0.25">
      <c r="A14" s="125">
        <v>8</v>
      </c>
      <c r="B14" s="128" t="s">
        <v>66</v>
      </c>
      <c r="C14" s="127" t="s">
        <v>67</v>
      </c>
      <c r="D14" s="189">
        <v>0</v>
      </c>
      <c r="E14" s="60"/>
    </row>
    <row r="15" spans="1:5" x14ac:dyDescent="0.25">
      <c r="A15" s="70">
        <v>9</v>
      </c>
      <c r="B15" s="159" t="s">
        <v>0</v>
      </c>
      <c r="C15" s="127" t="s">
        <v>114</v>
      </c>
      <c r="D15" s="189">
        <v>0</v>
      </c>
      <c r="E15" s="60"/>
    </row>
    <row r="16" spans="1:5" x14ac:dyDescent="0.25">
      <c r="A16" s="125">
        <v>10</v>
      </c>
      <c r="B16" s="19" t="s">
        <v>0</v>
      </c>
      <c r="C16" s="127" t="s">
        <v>44</v>
      </c>
      <c r="D16" s="189">
        <v>0</v>
      </c>
      <c r="E16" s="60"/>
    </row>
    <row r="17" spans="1:7" x14ac:dyDescent="0.25">
      <c r="A17" s="70">
        <v>11</v>
      </c>
      <c r="B17" s="128" t="s">
        <v>45</v>
      </c>
      <c r="C17" s="127" t="s">
        <v>46</v>
      </c>
      <c r="D17" s="189">
        <v>0</v>
      </c>
      <c r="E17" s="60"/>
    </row>
    <row r="18" spans="1:7" x14ac:dyDescent="0.25">
      <c r="A18" s="125">
        <v>12</v>
      </c>
      <c r="B18" s="128" t="s">
        <v>6</v>
      </c>
      <c r="C18" s="127" t="s">
        <v>134</v>
      </c>
      <c r="D18" s="189">
        <v>0</v>
      </c>
      <c r="E18" s="60"/>
    </row>
    <row r="19" spans="1:7" x14ac:dyDescent="0.25">
      <c r="A19" s="20"/>
      <c r="B19" s="21"/>
      <c r="C19" s="31"/>
      <c r="D19" s="191">
        <f>SUM(D6:D18)</f>
        <v>0</v>
      </c>
      <c r="E19" s="60"/>
      <c r="G19" s="39"/>
    </row>
    <row r="20" spans="1:7" ht="18" x14ac:dyDescent="0.25">
      <c r="A20" s="22" t="s">
        <v>89</v>
      </c>
      <c r="B20" s="21"/>
      <c r="C20" s="31"/>
      <c r="D20" s="31"/>
      <c r="E20" s="99">
        <f>D19+D28+D31</f>
        <v>0</v>
      </c>
    </row>
    <row r="21" spans="1:7" x14ac:dyDescent="0.25">
      <c r="A21" s="20"/>
      <c r="B21" s="121" t="s">
        <v>9</v>
      </c>
      <c r="C21" s="122" t="s">
        <v>2</v>
      </c>
      <c r="D21" s="122" t="s">
        <v>40</v>
      </c>
      <c r="E21" s="60"/>
    </row>
    <row r="22" spans="1:7" x14ac:dyDescent="0.25">
      <c r="A22" s="20"/>
      <c r="B22" s="169">
        <v>1</v>
      </c>
      <c r="C22" s="127" t="s">
        <v>132</v>
      </c>
      <c r="D22" s="189">
        <v>0</v>
      </c>
      <c r="E22" s="60"/>
    </row>
    <row r="23" spans="1:7" x14ac:dyDescent="0.25">
      <c r="A23" s="20"/>
      <c r="B23" s="169">
        <v>2</v>
      </c>
      <c r="C23" s="127" t="s">
        <v>115</v>
      </c>
      <c r="D23" s="189">
        <v>0</v>
      </c>
      <c r="E23" s="60"/>
      <c r="F23" s="39"/>
    </row>
    <row r="24" spans="1:7" x14ac:dyDescent="0.25">
      <c r="A24" s="20"/>
      <c r="B24" s="169">
        <v>3</v>
      </c>
      <c r="C24" s="127" t="s">
        <v>16</v>
      </c>
      <c r="D24" s="189">
        <v>0</v>
      </c>
      <c r="E24" s="60"/>
      <c r="F24" s="39"/>
    </row>
    <row r="25" spans="1:7" x14ac:dyDescent="0.25">
      <c r="A25" s="20"/>
      <c r="B25" s="169">
        <v>4</v>
      </c>
      <c r="C25" s="127" t="s">
        <v>68</v>
      </c>
      <c r="D25" s="189">
        <v>0</v>
      </c>
      <c r="E25" s="60"/>
    </row>
    <row r="26" spans="1:7" x14ac:dyDescent="0.25">
      <c r="A26" s="20"/>
      <c r="B26" s="169">
        <v>5</v>
      </c>
      <c r="C26" s="127" t="s">
        <v>15</v>
      </c>
      <c r="D26" s="189">
        <v>0</v>
      </c>
      <c r="E26" s="60"/>
    </row>
    <row r="27" spans="1:7" ht="14.25" customHeight="1" x14ac:dyDescent="0.25">
      <c r="A27" s="20"/>
      <c r="B27" s="169">
        <v>6</v>
      </c>
      <c r="C27" s="127" t="s">
        <v>116</v>
      </c>
      <c r="D27" s="189">
        <v>0</v>
      </c>
      <c r="E27" s="60"/>
      <c r="F27" s="39"/>
    </row>
    <row r="28" spans="1:7" x14ac:dyDescent="0.25">
      <c r="A28" s="20"/>
      <c r="B28" s="21"/>
      <c r="C28" s="21"/>
      <c r="D28" s="191">
        <f>SUM(D22:D27)</f>
        <v>0</v>
      </c>
      <c r="E28" s="60"/>
    </row>
    <row r="29" spans="1:7" ht="18" x14ac:dyDescent="0.25">
      <c r="A29" s="22" t="s">
        <v>47</v>
      </c>
      <c r="B29" s="21"/>
      <c r="C29" s="21"/>
      <c r="D29" s="31"/>
      <c r="E29" s="60"/>
    </row>
    <row r="30" spans="1:7" x14ac:dyDescent="0.25">
      <c r="A30" s="20"/>
      <c r="B30" s="130" t="s">
        <v>9</v>
      </c>
      <c r="C30" s="131" t="s">
        <v>2</v>
      </c>
      <c r="D30" s="131" t="s">
        <v>40</v>
      </c>
      <c r="E30" s="60"/>
    </row>
    <row r="31" spans="1:7" ht="14.4" thickBot="1" x14ac:dyDescent="0.3">
      <c r="A31" s="23"/>
      <c r="B31" s="24">
        <v>1</v>
      </c>
      <c r="C31" s="127" t="s">
        <v>130</v>
      </c>
      <c r="D31" s="192">
        <v>0</v>
      </c>
      <c r="E31" s="57"/>
    </row>
    <row r="32" spans="1:7" x14ac:dyDescent="0.25">
      <c r="D32" s="12"/>
      <c r="E32" s="11"/>
    </row>
    <row r="33" spans="1:6" x14ac:dyDescent="0.25">
      <c r="D33" s="12"/>
    </row>
    <row r="34" spans="1:6" ht="18.600000000000001" thickBot="1" x14ac:dyDescent="0.3">
      <c r="A34" s="13" t="s">
        <v>36</v>
      </c>
      <c r="B34" s="13"/>
      <c r="C34" s="13"/>
      <c r="D34" s="13"/>
      <c r="E34" s="13"/>
    </row>
    <row r="35" spans="1:6" s="12" customFormat="1" ht="18" x14ac:dyDescent="0.25">
      <c r="A35" s="27" t="s">
        <v>29</v>
      </c>
      <c r="B35" s="30"/>
      <c r="C35" s="30"/>
      <c r="D35" s="30"/>
      <c r="E35" s="26" t="s">
        <v>21</v>
      </c>
    </row>
    <row r="36" spans="1:6" s="12" customFormat="1" ht="12.75" customHeight="1" x14ac:dyDescent="0.25">
      <c r="A36" s="62" t="s">
        <v>4</v>
      </c>
      <c r="B36" s="63" t="s">
        <v>1</v>
      </c>
      <c r="C36" s="89" t="s">
        <v>5</v>
      </c>
      <c r="D36" s="65" t="s">
        <v>73</v>
      </c>
      <c r="E36" s="43"/>
    </row>
    <row r="37" spans="1:6" s="12" customFormat="1" ht="12.75" customHeight="1" x14ac:dyDescent="0.25">
      <c r="A37" s="70">
        <v>1</v>
      </c>
      <c r="B37" s="40" t="s">
        <v>0</v>
      </c>
      <c r="C37" s="41" t="s">
        <v>38</v>
      </c>
      <c r="D37" s="193">
        <v>0</v>
      </c>
      <c r="E37" s="90"/>
    </row>
    <row r="38" spans="1:6" s="12" customFormat="1" ht="12.75" customHeight="1" x14ac:dyDescent="0.25">
      <c r="A38" s="70">
        <v>2</v>
      </c>
      <c r="B38" s="91" t="s">
        <v>0</v>
      </c>
      <c r="C38" s="69" t="s">
        <v>18</v>
      </c>
      <c r="D38" s="193">
        <v>0</v>
      </c>
      <c r="E38" s="44"/>
    </row>
    <row r="39" spans="1:6" s="12" customFormat="1" ht="12.75" customHeight="1" x14ac:dyDescent="0.25">
      <c r="A39" s="70">
        <v>3</v>
      </c>
      <c r="B39" s="91" t="s">
        <v>0</v>
      </c>
      <c r="C39" s="167" t="s">
        <v>129</v>
      </c>
      <c r="D39" s="193">
        <v>0</v>
      </c>
      <c r="E39" s="44"/>
    </row>
    <row r="40" spans="1:6" s="12" customFormat="1" ht="15.6" x14ac:dyDescent="0.25">
      <c r="A40" s="70">
        <v>4</v>
      </c>
      <c r="B40" s="92" t="s">
        <v>0</v>
      </c>
      <c r="C40" s="69" t="s">
        <v>19</v>
      </c>
      <c r="D40" s="193">
        <v>0</v>
      </c>
      <c r="E40" s="100">
        <f>D37+D38+D39+D40+D41+D42</f>
        <v>0</v>
      </c>
      <c r="F40" s="42"/>
    </row>
    <row r="41" spans="1:6" s="12" customFormat="1" ht="12.75" customHeight="1" x14ac:dyDescent="0.25">
      <c r="A41" s="70">
        <v>5</v>
      </c>
      <c r="B41" s="92" t="s">
        <v>0</v>
      </c>
      <c r="C41" s="69" t="s">
        <v>37</v>
      </c>
      <c r="D41" s="193">
        <v>0</v>
      </c>
      <c r="E41" s="44"/>
    </row>
    <row r="42" spans="1:6" s="12" customFormat="1" ht="13.5" customHeight="1" thickBot="1" x14ac:dyDescent="0.3">
      <c r="A42" s="29">
        <v>7</v>
      </c>
      <c r="B42" s="93" t="s">
        <v>0</v>
      </c>
      <c r="C42" s="94" t="s">
        <v>20</v>
      </c>
      <c r="D42" s="192">
        <v>0</v>
      </c>
      <c r="E42" s="45"/>
    </row>
    <row r="43" spans="1:6" s="12" customFormat="1" x14ac:dyDescent="0.25">
      <c r="D43" s="81"/>
    </row>
    <row r="44" spans="1:6" x14ac:dyDescent="0.25">
      <c r="D44" s="12"/>
    </row>
    <row r="45" spans="1:6" ht="18.600000000000001" thickBot="1" x14ac:dyDescent="0.3">
      <c r="A45" s="13" t="s">
        <v>93</v>
      </c>
      <c r="B45" s="14"/>
      <c r="C45" s="14"/>
      <c r="D45" s="14"/>
      <c r="E45" s="14"/>
    </row>
    <row r="46" spans="1:6" ht="18" x14ac:dyDescent="0.25">
      <c r="A46" s="15" t="s">
        <v>23</v>
      </c>
      <c r="B46" s="16"/>
      <c r="C46" s="16"/>
      <c r="D46" s="30"/>
      <c r="E46" s="17"/>
    </row>
    <row r="47" spans="1:6" x14ac:dyDescent="0.25">
      <c r="A47" s="62" t="s">
        <v>4</v>
      </c>
      <c r="B47" s="63" t="s">
        <v>1</v>
      </c>
      <c r="C47" s="64" t="s">
        <v>5</v>
      </c>
      <c r="D47" s="65" t="s">
        <v>48</v>
      </c>
      <c r="E47" s="66" t="s">
        <v>28</v>
      </c>
    </row>
    <row r="48" spans="1:6" ht="12.75" customHeight="1" x14ac:dyDescent="0.25">
      <c r="A48" s="18">
        <v>1</v>
      </c>
      <c r="B48" s="40" t="s">
        <v>0</v>
      </c>
      <c r="C48" s="41" t="s">
        <v>14</v>
      </c>
      <c r="D48" s="193">
        <v>0</v>
      </c>
      <c r="E48" s="90"/>
    </row>
    <row r="49" spans="1:6" ht="12.75" customHeight="1" x14ac:dyDescent="0.25">
      <c r="A49" s="67">
        <v>2</v>
      </c>
      <c r="B49" s="68" t="s">
        <v>49</v>
      </c>
      <c r="C49" s="69" t="s">
        <v>50</v>
      </c>
      <c r="D49" s="193">
        <v>0</v>
      </c>
      <c r="E49" s="44"/>
    </row>
    <row r="50" spans="1:6" ht="12.75" customHeight="1" x14ac:dyDescent="0.25">
      <c r="A50" s="70">
        <v>3</v>
      </c>
      <c r="B50" s="71" t="s">
        <v>26</v>
      </c>
      <c r="C50" s="72" t="s">
        <v>27</v>
      </c>
      <c r="D50" s="193">
        <v>0</v>
      </c>
      <c r="E50" s="44"/>
    </row>
    <row r="51" spans="1:6" ht="12.75" customHeight="1" x14ac:dyDescent="0.25">
      <c r="A51" s="70">
        <v>4</v>
      </c>
      <c r="B51" s="73" t="s">
        <v>0</v>
      </c>
      <c r="C51" s="72" t="s">
        <v>51</v>
      </c>
      <c r="D51" s="193">
        <v>0</v>
      </c>
      <c r="E51" s="44"/>
    </row>
    <row r="52" spans="1:6" ht="12.75" customHeight="1" x14ac:dyDescent="0.25">
      <c r="A52" s="70">
        <v>5</v>
      </c>
      <c r="B52" s="74" t="s">
        <v>7</v>
      </c>
      <c r="C52" s="69" t="s">
        <v>86</v>
      </c>
      <c r="D52" s="193">
        <v>0</v>
      </c>
      <c r="E52" s="44"/>
    </row>
    <row r="53" spans="1:6" ht="12.75" customHeight="1" x14ac:dyDescent="0.25">
      <c r="A53" s="67">
        <v>6</v>
      </c>
      <c r="B53" s="74" t="s">
        <v>45</v>
      </c>
      <c r="C53" s="72" t="s">
        <v>52</v>
      </c>
      <c r="D53" s="193">
        <v>0</v>
      </c>
      <c r="E53" s="44"/>
    </row>
    <row r="54" spans="1:6" ht="12.75" customHeight="1" x14ac:dyDescent="0.25">
      <c r="A54" s="70">
        <v>7</v>
      </c>
      <c r="B54" s="74" t="s">
        <v>6</v>
      </c>
      <c r="C54" s="69" t="s">
        <v>133</v>
      </c>
      <c r="D54" s="193">
        <v>0</v>
      </c>
      <c r="E54" s="44"/>
      <c r="F54" s="12"/>
    </row>
    <row r="55" spans="1:6" ht="12.75" customHeight="1" x14ac:dyDescent="0.25">
      <c r="A55" s="20"/>
      <c r="B55" s="31"/>
      <c r="C55" s="31"/>
      <c r="D55" s="191">
        <f>SUM(D48:D54)</f>
        <v>0</v>
      </c>
      <c r="E55" s="99">
        <f>D55+D60+D63</f>
        <v>0</v>
      </c>
      <c r="F55" s="81"/>
    </row>
    <row r="56" spans="1:6" ht="18" x14ac:dyDescent="0.25">
      <c r="A56" s="22" t="s">
        <v>24</v>
      </c>
      <c r="B56" s="21"/>
      <c r="C56" s="31"/>
      <c r="D56" s="31"/>
      <c r="E56" s="44"/>
    </row>
    <row r="57" spans="1:6" ht="12.75" customHeight="1" x14ac:dyDescent="0.25">
      <c r="A57" s="20"/>
      <c r="B57" s="68" t="s">
        <v>9</v>
      </c>
      <c r="C57" s="65" t="s">
        <v>2</v>
      </c>
      <c r="D57" s="193" t="s">
        <v>48</v>
      </c>
      <c r="E57" s="44"/>
      <c r="F57" s="39"/>
    </row>
    <row r="58" spans="1:6" ht="12.75" customHeight="1" x14ac:dyDescent="0.25">
      <c r="A58" s="20"/>
      <c r="B58" s="75">
        <v>1</v>
      </c>
      <c r="C58" s="76" t="s">
        <v>53</v>
      </c>
      <c r="D58" s="193">
        <v>0</v>
      </c>
      <c r="E58" s="44"/>
      <c r="F58" s="39"/>
    </row>
    <row r="59" spans="1:6" ht="12.75" customHeight="1" x14ac:dyDescent="0.25">
      <c r="A59" s="20"/>
      <c r="B59" s="77" t="s">
        <v>3</v>
      </c>
      <c r="C59" s="83" t="s">
        <v>87</v>
      </c>
      <c r="D59" s="193">
        <v>0</v>
      </c>
      <c r="E59" s="44"/>
      <c r="F59" s="39"/>
    </row>
    <row r="60" spans="1:6" x14ac:dyDescent="0.25">
      <c r="A60" s="20"/>
      <c r="B60" s="21"/>
      <c r="C60" s="21"/>
      <c r="D60" s="191">
        <f>SUM(D58:D59)</f>
        <v>0</v>
      </c>
      <c r="E60" s="44"/>
    </row>
    <row r="61" spans="1:6" ht="18" x14ac:dyDescent="0.25">
      <c r="A61" s="22" t="s">
        <v>25</v>
      </c>
      <c r="B61" s="21"/>
      <c r="C61" s="21"/>
      <c r="D61" s="31"/>
      <c r="E61" s="44"/>
      <c r="F61" s="39"/>
    </row>
    <row r="62" spans="1:6" x14ac:dyDescent="0.25">
      <c r="A62" s="20"/>
      <c r="B62" s="68" t="s">
        <v>9</v>
      </c>
      <c r="C62" s="65" t="s">
        <v>2</v>
      </c>
      <c r="D62" s="193" t="s">
        <v>48</v>
      </c>
      <c r="E62" s="44"/>
    </row>
    <row r="63" spans="1:6" ht="14.4" thickBot="1" x14ac:dyDescent="0.3">
      <c r="A63" s="23"/>
      <c r="B63" s="24">
        <v>1</v>
      </c>
      <c r="C63" s="78" t="s">
        <v>54</v>
      </c>
      <c r="D63" s="192">
        <v>0</v>
      </c>
      <c r="E63" s="45"/>
      <c r="F63" s="39"/>
    </row>
    <row r="64" spans="1:6" x14ac:dyDescent="0.25">
      <c r="D64" s="12"/>
    </row>
    <row r="65" spans="1:6" ht="18" x14ac:dyDescent="0.25">
      <c r="A65" s="13" t="s">
        <v>105</v>
      </c>
      <c r="B65" s="13"/>
      <c r="C65" s="13"/>
      <c r="D65" s="13"/>
      <c r="E65" s="13"/>
    </row>
    <row r="66" spans="1:6" ht="14.4" thickBot="1" x14ac:dyDescent="0.3">
      <c r="D66" s="197"/>
      <c r="E66" s="11"/>
    </row>
    <row r="67" spans="1:6" ht="18" x14ac:dyDescent="0.25">
      <c r="A67" s="27" t="s">
        <v>106</v>
      </c>
      <c r="B67" s="16"/>
      <c r="C67" s="16"/>
      <c r="D67" s="30" t="s">
        <v>135</v>
      </c>
      <c r="E67" s="28" t="s">
        <v>107</v>
      </c>
    </row>
    <row r="68" spans="1:6" ht="12.75" customHeight="1" x14ac:dyDescent="0.25">
      <c r="A68" s="101" t="s">
        <v>4</v>
      </c>
      <c r="B68" s="195" t="s">
        <v>1</v>
      </c>
      <c r="C68" s="165" t="s">
        <v>5</v>
      </c>
      <c r="D68" s="198"/>
      <c r="E68" s="166"/>
    </row>
    <row r="69" spans="1:6" ht="12.75" customHeight="1" x14ac:dyDescent="0.25">
      <c r="A69" s="103">
        <v>1</v>
      </c>
      <c r="B69" s="196" t="s">
        <v>0</v>
      </c>
      <c r="C69" s="41" t="s">
        <v>108</v>
      </c>
      <c r="D69" s="198">
        <v>0</v>
      </c>
      <c r="E69" s="166"/>
    </row>
    <row r="70" spans="1:6" x14ac:dyDescent="0.25">
      <c r="A70" s="103">
        <v>2</v>
      </c>
      <c r="B70" s="196" t="s">
        <v>109</v>
      </c>
      <c r="C70" s="167" t="s">
        <v>110</v>
      </c>
      <c r="D70" s="198">
        <v>0</v>
      </c>
      <c r="E70" s="166"/>
    </row>
    <row r="71" spans="1:6" ht="15.6" x14ac:dyDescent="0.25">
      <c r="A71" s="103">
        <v>3</v>
      </c>
      <c r="B71" s="196" t="s">
        <v>0</v>
      </c>
      <c r="C71" s="167" t="s">
        <v>111</v>
      </c>
      <c r="D71" s="198">
        <v>0</v>
      </c>
      <c r="E71" s="194">
        <f>D69+D70+D71+D72+D73</f>
        <v>0</v>
      </c>
    </row>
    <row r="72" spans="1:6" x14ac:dyDescent="0.25">
      <c r="A72" s="103">
        <v>4</v>
      </c>
      <c r="B72" s="196" t="s">
        <v>0</v>
      </c>
      <c r="C72" s="167" t="s">
        <v>112</v>
      </c>
      <c r="D72" s="198">
        <v>0</v>
      </c>
      <c r="E72" s="166"/>
    </row>
    <row r="73" spans="1:6" ht="14.4" thickBot="1" x14ac:dyDescent="0.3">
      <c r="A73" s="29">
        <v>5</v>
      </c>
      <c r="B73" s="97" t="s">
        <v>6</v>
      </c>
      <c r="C73" s="94" t="s">
        <v>136</v>
      </c>
      <c r="D73" s="199">
        <v>0</v>
      </c>
      <c r="E73" s="168"/>
    </row>
    <row r="74" spans="1:6" x14ac:dyDescent="0.25">
      <c r="D74" s="12"/>
      <c r="E74" s="11"/>
    </row>
    <row r="75" spans="1:6" x14ac:dyDescent="0.25">
      <c r="D75" s="12"/>
      <c r="E75" s="11"/>
    </row>
    <row r="76" spans="1:6" x14ac:dyDescent="0.25">
      <c r="D76" s="12"/>
      <c r="E76" s="11"/>
    </row>
    <row r="77" spans="1:6" ht="18.600000000000001" thickBot="1" x14ac:dyDescent="0.3">
      <c r="A77" s="13" t="s">
        <v>92</v>
      </c>
      <c r="B77" s="14"/>
      <c r="C77" s="14"/>
      <c r="D77" s="25"/>
      <c r="E77" s="25"/>
      <c r="F77" s="25"/>
    </row>
    <row r="78" spans="1:6" ht="18" x14ac:dyDescent="0.25">
      <c r="A78" s="27" t="s">
        <v>55</v>
      </c>
      <c r="B78" s="30"/>
      <c r="C78" s="30"/>
      <c r="D78" s="30"/>
      <c r="E78" s="28"/>
      <c r="F78" s="28"/>
    </row>
    <row r="79" spans="1:6" x14ac:dyDescent="0.25">
      <c r="A79" s="110" t="s">
        <v>70</v>
      </c>
      <c r="B79" s="111"/>
      <c r="C79" s="111"/>
      <c r="D79" s="200"/>
      <c r="E79" s="112" t="s">
        <v>56</v>
      </c>
      <c r="F79" s="112" t="s">
        <v>69</v>
      </c>
    </row>
    <row r="80" spans="1:6" ht="12.75" customHeight="1" x14ac:dyDescent="0.25">
      <c r="A80" s="101" t="s">
        <v>4</v>
      </c>
      <c r="B80" s="102" t="s">
        <v>1</v>
      </c>
      <c r="C80" s="113" t="s">
        <v>5</v>
      </c>
      <c r="D80" s="113"/>
      <c r="E80" s="114"/>
      <c r="F80" s="107"/>
    </row>
    <row r="81" spans="1:6" ht="12.75" customHeight="1" x14ac:dyDescent="0.25">
      <c r="A81" s="103">
        <v>1</v>
      </c>
      <c r="B81" s="115" t="s">
        <v>0</v>
      </c>
      <c r="C81" s="116" t="s">
        <v>57</v>
      </c>
      <c r="D81" s="201">
        <v>0</v>
      </c>
      <c r="E81" s="137"/>
      <c r="F81" s="60"/>
    </row>
    <row r="82" spans="1:6" ht="12.75" customHeight="1" x14ac:dyDescent="0.25">
      <c r="A82" s="103">
        <v>2</v>
      </c>
      <c r="B82" s="104" t="s">
        <v>0</v>
      </c>
      <c r="C82" s="116" t="s">
        <v>17</v>
      </c>
      <c r="D82" s="201">
        <v>0</v>
      </c>
      <c r="E82" s="137"/>
      <c r="F82" s="60"/>
    </row>
    <row r="83" spans="1:6" ht="12.75" customHeight="1" x14ac:dyDescent="0.25">
      <c r="A83" s="103">
        <v>3</v>
      </c>
      <c r="B83" s="104" t="s">
        <v>0</v>
      </c>
      <c r="C83" s="116" t="s">
        <v>31</v>
      </c>
      <c r="D83" s="201">
        <v>0</v>
      </c>
      <c r="E83" s="82">
        <f>D81+D82+D83+D84+D85+D86+D87</f>
        <v>0</v>
      </c>
      <c r="F83" s="117">
        <f>E83*3</f>
        <v>0</v>
      </c>
    </row>
    <row r="84" spans="1:6" ht="12.75" customHeight="1" x14ac:dyDescent="0.25">
      <c r="A84" s="103">
        <v>4</v>
      </c>
      <c r="B84" s="104" t="s">
        <v>0</v>
      </c>
      <c r="C84" s="116" t="s">
        <v>32</v>
      </c>
      <c r="D84" s="201">
        <v>0</v>
      </c>
      <c r="E84" s="138"/>
      <c r="F84" s="118"/>
    </row>
    <row r="85" spans="1:6" ht="12.75" customHeight="1" x14ac:dyDescent="0.25">
      <c r="A85" s="103">
        <v>6</v>
      </c>
      <c r="B85" s="104" t="s">
        <v>0</v>
      </c>
      <c r="C85" s="116" t="s">
        <v>30</v>
      </c>
      <c r="D85" s="201">
        <v>0</v>
      </c>
      <c r="E85" s="137"/>
      <c r="F85" s="60"/>
    </row>
    <row r="86" spans="1:6" ht="12.75" customHeight="1" x14ac:dyDescent="0.25">
      <c r="A86" s="103">
        <v>7</v>
      </c>
      <c r="B86" s="104" t="s">
        <v>0</v>
      </c>
      <c r="C86" s="116" t="s">
        <v>34</v>
      </c>
      <c r="D86" s="201">
        <v>0</v>
      </c>
      <c r="E86" s="137"/>
      <c r="F86" s="60"/>
    </row>
    <row r="87" spans="1:6" ht="12.75" customHeight="1" x14ac:dyDescent="0.25">
      <c r="A87" s="103">
        <v>8</v>
      </c>
      <c r="B87" s="104" t="s">
        <v>0</v>
      </c>
      <c r="C87" s="116" t="s">
        <v>33</v>
      </c>
      <c r="D87" s="201">
        <v>0</v>
      </c>
      <c r="E87" s="163"/>
      <c r="F87" s="119"/>
    </row>
    <row r="88" spans="1:6" ht="18" x14ac:dyDescent="0.25">
      <c r="A88" s="22"/>
      <c r="B88" s="21"/>
      <c r="C88" s="21"/>
      <c r="D88" s="191"/>
      <c r="E88" s="33"/>
      <c r="F88" s="107"/>
    </row>
    <row r="89" spans="1:6" x14ac:dyDescent="0.25">
      <c r="A89" s="110" t="s">
        <v>88</v>
      </c>
      <c r="B89" s="111"/>
      <c r="C89" s="111"/>
      <c r="D89" s="200"/>
      <c r="E89" s="120" t="s">
        <v>58</v>
      </c>
      <c r="F89" s="112" t="s">
        <v>58</v>
      </c>
    </row>
    <row r="90" spans="1:6" ht="12.75" customHeight="1" x14ac:dyDescent="0.25">
      <c r="A90" s="101" t="s">
        <v>4</v>
      </c>
      <c r="B90" s="102" t="s">
        <v>1</v>
      </c>
      <c r="C90" s="113" t="s">
        <v>5</v>
      </c>
      <c r="D90" s="113"/>
      <c r="E90" s="164"/>
      <c r="F90" s="107"/>
    </row>
    <row r="91" spans="1:6" ht="12.75" customHeight="1" x14ac:dyDescent="0.25">
      <c r="A91" s="103">
        <v>1</v>
      </c>
      <c r="B91" s="115" t="s">
        <v>0</v>
      </c>
      <c r="C91" s="116" t="s">
        <v>59</v>
      </c>
      <c r="D91" s="201">
        <v>0</v>
      </c>
      <c r="E91" s="137"/>
      <c r="F91" s="60"/>
    </row>
    <row r="92" spans="1:6" ht="12.75" customHeight="1" x14ac:dyDescent="0.25">
      <c r="A92" s="103">
        <v>3</v>
      </c>
      <c r="B92" s="104" t="s">
        <v>0</v>
      </c>
      <c r="C92" s="116" t="s">
        <v>32</v>
      </c>
      <c r="D92" s="201">
        <v>0</v>
      </c>
      <c r="E92" s="137"/>
      <c r="F92" s="60"/>
    </row>
    <row r="93" spans="1:6" ht="12.75" customHeight="1" x14ac:dyDescent="0.25">
      <c r="A93" s="103">
        <v>4</v>
      </c>
      <c r="B93" s="104" t="s">
        <v>0</v>
      </c>
      <c r="C93" s="116" t="s">
        <v>30</v>
      </c>
      <c r="D93" s="201">
        <v>0</v>
      </c>
      <c r="E93" s="82">
        <f>D91+D92+D93+D94+D95</f>
        <v>0</v>
      </c>
      <c r="F93" s="99">
        <f>E93*3</f>
        <v>0</v>
      </c>
    </row>
    <row r="94" spans="1:6" ht="12.75" customHeight="1" x14ac:dyDescent="0.25">
      <c r="A94" s="103">
        <v>5</v>
      </c>
      <c r="B94" s="104" t="s">
        <v>0</v>
      </c>
      <c r="C94" s="116" t="s">
        <v>78</v>
      </c>
      <c r="D94" s="201">
        <v>0</v>
      </c>
      <c r="E94" s="137"/>
      <c r="F94" s="60"/>
    </row>
    <row r="95" spans="1:6" ht="13.5" customHeight="1" thickBot="1" x14ac:dyDescent="0.3">
      <c r="A95" s="29">
        <v>6</v>
      </c>
      <c r="B95" s="97" t="s">
        <v>0</v>
      </c>
      <c r="C95" s="34" t="s">
        <v>33</v>
      </c>
      <c r="D95" s="202">
        <v>0</v>
      </c>
      <c r="E95" s="56"/>
      <c r="F95" s="57"/>
    </row>
    <row r="96" spans="1:6" ht="18.600000000000001" thickBot="1" x14ac:dyDescent="0.3">
      <c r="A96" s="32"/>
      <c r="B96" s="21"/>
      <c r="C96" s="21"/>
      <c r="D96" s="191"/>
      <c r="E96" s="33"/>
    </row>
    <row r="97" spans="1:6" ht="12.75" customHeight="1" x14ac:dyDescent="0.25">
      <c r="A97" s="50" t="s">
        <v>75</v>
      </c>
      <c r="B97" s="51"/>
      <c r="C97" s="52"/>
      <c r="D97" s="203"/>
      <c r="E97" s="54"/>
      <c r="F97" s="55"/>
    </row>
    <row r="98" spans="1:6" ht="15.6" x14ac:dyDescent="0.25">
      <c r="A98" s="53" t="s">
        <v>4</v>
      </c>
      <c r="B98" s="48" t="s">
        <v>1</v>
      </c>
      <c r="C98" s="49" t="s">
        <v>5</v>
      </c>
      <c r="D98" s="204"/>
      <c r="E98" s="58">
        <v>0</v>
      </c>
      <c r="F98" s="59">
        <f>E98*3</f>
        <v>0</v>
      </c>
    </row>
    <row r="99" spans="1:6" ht="14.4" thickBot="1" x14ac:dyDescent="0.3">
      <c r="A99" s="46">
        <v>1</v>
      </c>
      <c r="B99" s="47" t="s">
        <v>0</v>
      </c>
      <c r="C99" s="37" t="s">
        <v>74</v>
      </c>
      <c r="D99" s="197"/>
      <c r="E99" s="56"/>
      <c r="F99" s="57"/>
    </row>
    <row r="100" spans="1:6" x14ac:dyDescent="0.25">
      <c r="D100" s="10"/>
      <c r="E100" s="11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58" fitToHeight="2" orientation="landscape" r:id="rId1"/>
  <rowBreaks count="2" manualBreakCount="2">
    <brk id="32" max="5" man="1"/>
    <brk id="76" max="5" man="1"/>
  </rowBreaks>
  <colBreaks count="1" manualBreakCount="1">
    <brk id="6" max="1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view="pageBreakPreview" zoomScaleSheetLayoutView="100" workbookViewId="0">
      <selection activeCell="J26" sqref="J26"/>
    </sheetView>
  </sheetViews>
  <sheetFormatPr defaultColWidth="9.109375" defaultRowHeight="13.8" x14ac:dyDescent="0.3"/>
  <cols>
    <col min="1" max="1" width="18" style="1" customWidth="1"/>
    <col min="2" max="2" width="7.33203125" style="1" customWidth="1"/>
    <col min="3" max="3" width="17.6640625" style="1" customWidth="1"/>
    <col min="4" max="4" width="13.44140625" style="1" customWidth="1"/>
    <col min="5" max="5" width="15.6640625" style="1" customWidth="1"/>
    <col min="6" max="7" width="8.5546875" style="1" customWidth="1"/>
    <col min="8" max="8" width="15.6640625" style="1" customWidth="1"/>
    <col min="9" max="9" width="9.88671875" style="1" customWidth="1"/>
    <col min="10" max="10" width="16.109375" style="1" customWidth="1"/>
    <col min="11" max="11" width="13.6640625" style="1" customWidth="1"/>
    <col min="12" max="13" width="16" style="1" customWidth="1"/>
    <col min="14" max="14" width="11.6640625" style="1" customWidth="1"/>
    <col min="15" max="15" width="14.109375" style="1" customWidth="1"/>
    <col min="16" max="16" width="16.88671875" style="1" customWidth="1"/>
    <col min="17" max="17" width="6.44140625" style="1" customWidth="1"/>
    <col min="18" max="18" width="16.33203125" style="1" customWidth="1"/>
    <col min="19" max="16384" width="9.109375" style="1"/>
  </cols>
  <sheetData>
    <row r="1" spans="1:18" x14ac:dyDescent="0.3">
      <c r="A1" s="35" t="s">
        <v>81</v>
      </c>
      <c r="B1" s="2"/>
    </row>
    <row r="2" spans="1:18" ht="18" x14ac:dyDescent="0.35">
      <c r="A2" s="144" t="s">
        <v>91</v>
      </c>
    </row>
    <row r="3" spans="1:18" ht="42" thickBot="1" x14ac:dyDescent="0.35">
      <c r="A3" s="185" t="s">
        <v>94</v>
      </c>
      <c r="B3" s="185" t="s">
        <v>95</v>
      </c>
      <c r="C3" s="185" t="s">
        <v>96</v>
      </c>
      <c r="D3" s="185" t="s">
        <v>97</v>
      </c>
      <c r="E3" s="185" t="s">
        <v>63</v>
      </c>
      <c r="F3" s="185" t="s">
        <v>62</v>
      </c>
      <c r="G3" s="185" t="s">
        <v>64</v>
      </c>
      <c r="H3" s="185" t="s">
        <v>65</v>
      </c>
      <c r="I3" s="185" t="s">
        <v>60</v>
      </c>
      <c r="J3" s="185" t="s">
        <v>61</v>
      </c>
      <c r="K3" s="185" t="s">
        <v>71</v>
      </c>
      <c r="L3" s="185" t="s">
        <v>72</v>
      </c>
      <c r="M3" s="186" t="s">
        <v>76</v>
      </c>
      <c r="N3" s="185" t="s">
        <v>117</v>
      </c>
      <c r="O3" s="185" t="s">
        <v>118</v>
      </c>
      <c r="P3" s="187" t="s">
        <v>90</v>
      </c>
      <c r="Q3" s="188" t="s">
        <v>82</v>
      </c>
      <c r="R3" s="188" t="s">
        <v>83</v>
      </c>
    </row>
    <row r="4" spans="1:18" x14ac:dyDescent="0.3">
      <c r="A4" s="178" t="s">
        <v>139</v>
      </c>
      <c r="B4" s="175">
        <v>120</v>
      </c>
      <c r="C4" s="174"/>
      <c r="D4" s="3"/>
      <c r="E4" s="179" t="s">
        <v>77</v>
      </c>
      <c r="F4" s="175">
        <v>600</v>
      </c>
      <c r="G4" s="174"/>
      <c r="H4" s="180"/>
      <c r="I4" s="172"/>
      <c r="J4" s="181"/>
      <c r="K4" s="180"/>
      <c r="L4" s="180"/>
      <c r="M4" s="182"/>
      <c r="N4" s="182"/>
      <c r="O4" s="182"/>
      <c r="P4" s="183"/>
      <c r="Q4" s="184"/>
      <c r="R4" s="184"/>
    </row>
    <row r="5" spans="1:18" x14ac:dyDescent="0.3">
      <c r="A5" s="61" t="s">
        <v>98</v>
      </c>
      <c r="B5" s="170">
        <v>120</v>
      </c>
      <c r="C5" s="174">
        <f>B4+B5+B6+B7+B8+B9+B10+B11+B12+B13+B14</f>
        <v>900</v>
      </c>
      <c r="D5" s="105">
        <f>C5*'ceny opatření_KRÁLOV'!E20</f>
        <v>0</v>
      </c>
      <c r="E5" s="176" t="s">
        <v>101</v>
      </c>
      <c r="F5" s="170">
        <v>600</v>
      </c>
      <c r="G5" s="174">
        <f>F4+F5+F6+F7+F8+F9+F10+F11</f>
        <v>3600</v>
      </c>
      <c r="H5" s="105">
        <f>G5*'ceny opatření_KRÁLOV'!E55</f>
        <v>0</v>
      </c>
      <c r="I5" s="172">
        <v>1.2421</v>
      </c>
      <c r="J5" s="5">
        <f>I5*'ceny opatření_KRÁLOV'!E40</f>
        <v>0</v>
      </c>
      <c r="K5" s="106">
        <f>C5*'ceny opatření_KRÁLOV'!F83</f>
        <v>0</v>
      </c>
      <c r="L5" s="105">
        <f>G5*'ceny opatření_KRÁLOV'!F93</f>
        <v>0</v>
      </c>
      <c r="M5" s="38">
        <f>I5*'ceny opatření_KRÁLOV'!F98</f>
        <v>0</v>
      </c>
      <c r="N5" s="3">
        <v>2536</v>
      </c>
      <c r="O5" s="105">
        <f>N5*'ceny opatření_KRÁLOV'!E71</f>
        <v>0</v>
      </c>
      <c r="P5" s="88">
        <f>D5+H5+J5+K5+L5+M5+O5</f>
        <v>0</v>
      </c>
      <c r="Q5" s="3">
        <v>1.3966000000000001</v>
      </c>
      <c r="R5" s="153">
        <f>P5/Q5</f>
        <v>0</v>
      </c>
    </row>
    <row r="6" spans="1:18" x14ac:dyDescent="0.3">
      <c r="A6" s="98" t="s">
        <v>99</v>
      </c>
      <c r="B6" s="171">
        <v>120</v>
      </c>
      <c r="C6" s="174"/>
      <c r="D6" s="3"/>
      <c r="E6" s="177" t="s">
        <v>102</v>
      </c>
      <c r="F6" s="171">
        <v>600</v>
      </c>
      <c r="G6" s="174"/>
      <c r="H6" s="4"/>
      <c r="I6" s="172"/>
      <c r="J6" s="5"/>
      <c r="K6" s="5"/>
      <c r="L6" s="4"/>
      <c r="M6" s="38"/>
      <c r="N6" s="38"/>
      <c r="O6" s="38"/>
      <c r="P6" s="88"/>
      <c r="Q6" s="3"/>
      <c r="R6" s="153"/>
    </row>
    <row r="7" spans="1:18" x14ac:dyDescent="0.3">
      <c r="A7" s="98" t="s">
        <v>100</v>
      </c>
      <c r="B7" s="171">
        <v>120</v>
      </c>
      <c r="C7" s="174"/>
      <c r="D7" s="3"/>
      <c r="E7" s="177" t="s">
        <v>103</v>
      </c>
      <c r="F7" s="171">
        <v>600</v>
      </c>
      <c r="G7" s="174"/>
      <c r="H7" s="4"/>
      <c r="I7" s="172"/>
      <c r="J7" s="5"/>
      <c r="K7" s="5"/>
      <c r="L7" s="4"/>
      <c r="M7" s="38"/>
      <c r="N7" s="38"/>
      <c r="O7" s="38"/>
      <c r="P7" s="88"/>
      <c r="Q7" s="3"/>
      <c r="R7" s="153"/>
    </row>
    <row r="8" spans="1:18" x14ac:dyDescent="0.3">
      <c r="A8" s="162" t="s">
        <v>121</v>
      </c>
      <c r="B8" s="170">
        <v>120</v>
      </c>
      <c r="C8" s="174"/>
      <c r="D8" s="3"/>
      <c r="E8" s="176" t="s">
        <v>104</v>
      </c>
      <c r="F8" s="170">
        <v>300</v>
      </c>
      <c r="G8" s="174"/>
      <c r="H8" s="4"/>
      <c r="I8" s="173"/>
      <c r="J8" s="134"/>
      <c r="K8" s="134"/>
      <c r="L8" s="133"/>
      <c r="M8" s="135"/>
      <c r="N8" s="135"/>
      <c r="O8" s="135"/>
      <c r="P8" s="136"/>
      <c r="Q8" s="132"/>
      <c r="R8" s="154"/>
    </row>
    <row r="9" spans="1:18" x14ac:dyDescent="0.3">
      <c r="A9" s="162" t="s">
        <v>122</v>
      </c>
      <c r="B9" s="170">
        <v>30</v>
      </c>
      <c r="C9" s="174"/>
      <c r="D9" s="3"/>
      <c r="E9" s="176" t="s">
        <v>126</v>
      </c>
      <c r="F9" s="170">
        <v>300</v>
      </c>
      <c r="G9" s="174"/>
      <c r="H9" s="4"/>
      <c r="I9" s="140"/>
      <c r="J9" s="141"/>
      <c r="K9" s="141"/>
      <c r="L9" s="141"/>
      <c r="M9" s="95"/>
      <c r="N9" s="95"/>
      <c r="O9" s="95"/>
      <c r="P9" s="143"/>
      <c r="Q9" s="140"/>
      <c r="R9" s="142"/>
    </row>
    <row r="10" spans="1:18" x14ac:dyDescent="0.3">
      <c r="A10" s="162" t="s">
        <v>123</v>
      </c>
      <c r="B10" s="170">
        <v>30</v>
      </c>
      <c r="C10" s="174"/>
      <c r="D10" s="3"/>
      <c r="E10" s="176" t="s">
        <v>127</v>
      </c>
      <c r="F10" s="170">
        <v>300</v>
      </c>
      <c r="G10" s="174"/>
      <c r="H10" s="4"/>
      <c r="I10" s="140"/>
      <c r="J10" s="141"/>
      <c r="K10" s="141"/>
      <c r="L10" s="141"/>
      <c r="M10" s="95"/>
      <c r="N10" s="95"/>
      <c r="O10" s="95"/>
      <c r="P10" s="143"/>
      <c r="Q10" s="140"/>
      <c r="R10" s="142"/>
    </row>
    <row r="11" spans="1:18" x14ac:dyDescent="0.3">
      <c r="A11" s="162" t="s">
        <v>124</v>
      </c>
      <c r="B11" s="170">
        <v>30</v>
      </c>
      <c r="C11" s="174"/>
      <c r="D11" s="3"/>
      <c r="E11" s="176" t="s">
        <v>128</v>
      </c>
      <c r="F11" s="170">
        <v>300</v>
      </c>
      <c r="G11" s="175"/>
      <c r="H11" s="133"/>
      <c r="I11" s="140"/>
      <c r="J11" s="141"/>
      <c r="K11" s="141"/>
      <c r="L11" s="141"/>
      <c r="M11" s="95"/>
      <c r="N11" s="95"/>
      <c r="O11" s="95"/>
      <c r="P11" s="143"/>
      <c r="Q11" s="140"/>
      <c r="R11" s="142"/>
    </row>
    <row r="12" spans="1:18" x14ac:dyDescent="0.3">
      <c r="A12" s="162" t="s">
        <v>125</v>
      </c>
      <c r="B12" s="170">
        <v>30</v>
      </c>
      <c r="C12" s="174"/>
      <c r="D12" s="3"/>
      <c r="E12" s="139"/>
      <c r="F12" s="140"/>
      <c r="G12" s="140"/>
      <c r="H12" s="141"/>
      <c r="I12" s="140"/>
      <c r="J12" s="141"/>
      <c r="K12" s="141"/>
      <c r="L12" s="141"/>
      <c r="M12" s="95"/>
      <c r="N12" s="95"/>
      <c r="O12" s="95"/>
      <c r="P12" s="143"/>
      <c r="Q12" s="140"/>
      <c r="R12" s="142"/>
    </row>
    <row r="13" spans="1:18" x14ac:dyDescent="0.3">
      <c r="A13" s="205" t="s">
        <v>137</v>
      </c>
      <c r="B13" s="170">
        <v>30</v>
      </c>
      <c r="C13" s="174"/>
      <c r="D13" s="3"/>
      <c r="E13" s="139"/>
      <c r="F13" s="140"/>
      <c r="G13" s="140"/>
      <c r="H13" s="141"/>
      <c r="I13" s="140"/>
      <c r="J13" s="141"/>
      <c r="K13" s="141"/>
      <c r="L13" s="141"/>
      <c r="M13" s="95"/>
      <c r="N13" s="95"/>
      <c r="O13" s="95"/>
      <c r="P13" s="143"/>
      <c r="Q13" s="140"/>
      <c r="R13" s="142"/>
    </row>
    <row r="14" spans="1:18" x14ac:dyDescent="0.3">
      <c r="A14" s="205" t="s">
        <v>138</v>
      </c>
      <c r="B14" s="170">
        <v>150</v>
      </c>
      <c r="C14" s="175"/>
      <c r="D14" s="132"/>
      <c r="E14" s="139"/>
      <c r="F14" s="140"/>
      <c r="G14" s="140"/>
      <c r="H14" s="141"/>
      <c r="I14" s="140"/>
      <c r="J14" s="141"/>
      <c r="K14" s="141"/>
      <c r="L14" s="141"/>
      <c r="M14" s="95"/>
      <c r="N14" s="95"/>
      <c r="O14" s="95"/>
      <c r="P14" s="143"/>
      <c r="Q14" s="140"/>
      <c r="R14" s="142"/>
    </row>
    <row r="15" spans="1:18" x14ac:dyDescent="0.3">
      <c r="A15" s="139"/>
      <c r="B15" s="140"/>
      <c r="C15" s="140"/>
      <c r="D15" s="140"/>
      <c r="E15" s="139"/>
      <c r="F15" s="140"/>
      <c r="G15" s="140"/>
      <c r="H15" s="141"/>
      <c r="I15" s="140"/>
      <c r="J15" s="141"/>
      <c r="K15" s="141"/>
      <c r="L15" s="141"/>
      <c r="M15" s="95"/>
      <c r="N15" s="95"/>
      <c r="O15" s="95"/>
      <c r="P15" s="143"/>
      <c r="Q15" s="140"/>
      <c r="R15" s="142"/>
    </row>
    <row r="16" spans="1:18" x14ac:dyDescent="0.3">
      <c r="A16" s="145" t="s">
        <v>79</v>
      </c>
      <c r="B16" s="146"/>
      <c r="C16" s="146"/>
      <c r="D16" s="155"/>
      <c r="E16" s="147"/>
      <c r="F16" s="147"/>
      <c r="G16" s="147"/>
      <c r="H16" s="147"/>
      <c r="I16" s="147"/>
      <c r="J16" s="147"/>
      <c r="K16" s="147"/>
      <c r="L16" s="147"/>
      <c r="M16" s="148"/>
      <c r="N16" s="160"/>
      <c r="O16" s="160"/>
      <c r="P16" s="152">
        <f>M5</f>
        <v>0</v>
      </c>
      <c r="Q16" s="96"/>
    </row>
    <row r="17" spans="1:16" x14ac:dyDescent="0.3">
      <c r="A17" s="150" t="s">
        <v>80</v>
      </c>
      <c r="B17" s="146"/>
      <c r="C17" s="146"/>
      <c r="D17" s="155"/>
      <c r="E17" s="147"/>
      <c r="F17" s="147"/>
      <c r="G17" s="147"/>
      <c r="H17" s="147"/>
      <c r="I17" s="147"/>
      <c r="J17" s="147"/>
      <c r="K17" s="147"/>
      <c r="L17" s="147"/>
      <c r="M17" s="151"/>
      <c r="N17" s="161"/>
      <c r="O17" s="161"/>
      <c r="P17" s="149">
        <f>D5+H5+J5+K5+L5+O5</f>
        <v>0</v>
      </c>
    </row>
    <row r="18" spans="1:16" ht="15.6" x14ac:dyDescent="0.3">
      <c r="A18" s="36" t="s">
        <v>84</v>
      </c>
      <c r="B18" s="6"/>
      <c r="C18" s="6"/>
      <c r="D18" s="155"/>
      <c r="E18" s="7"/>
      <c r="F18" s="7"/>
      <c r="G18" s="7"/>
      <c r="H18" s="7"/>
      <c r="I18" s="7"/>
      <c r="J18" s="7"/>
      <c r="K18" s="7"/>
      <c r="L18" s="8"/>
      <c r="M18" s="8"/>
      <c r="N18" s="108"/>
      <c r="O18" s="108"/>
      <c r="P18" s="80">
        <f>P16+P17</f>
        <v>0</v>
      </c>
    </row>
    <row r="19" spans="1:16" ht="15.6" x14ac:dyDescent="0.3">
      <c r="A19" s="36" t="s">
        <v>10</v>
      </c>
      <c r="B19" s="7"/>
      <c r="C19" s="7"/>
      <c r="D19" s="156"/>
      <c r="E19" s="7"/>
      <c r="F19" s="7"/>
      <c r="G19" s="7"/>
      <c r="H19" s="7"/>
      <c r="I19" s="7"/>
      <c r="J19" s="7"/>
      <c r="K19" s="7"/>
      <c r="L19" s="8"/>
      <c r="M19" s="8"/>
      <c r="N19" s="108"/>
      <c r="O19" s="108"/>
      <c r="P19" s="79">
        <f>P18/100*21</f>
        <v>0</v>
      </c>
    </row>
    <row r="20" spans="1:16" ht="15.6" x14ac:dyDescent="0.3">
      <c r="A20" s="84" t="s">
        <v>85</v>
      </c>
      <c r="B20" s="85"/>
      <c r="C20" s="85"/>
      <c r="D20" s="157"/>
      <c r="E20" s="85"/>
      <c r="F20" s="85"/>
      <c r="G20" s="85"/>
      <c r="H20" s="85"/>
      <c r="I20" s="85"/>
      <c r="J20" s="85"/>
      <c r="K20" s="85"/>
      <c r="L20" s="86"/>
      <c r="M20" s="86"/>
      <c r="N20" s="109"/>
      <c r="O20" s="109"/>
      <c r="P20" s="87">
        <f>P18+P19</f>
        <v>0</v>
      </c>
    </row>
  </sheetData>
  <pageMargins left="0.70866141732283472" right="0.70866141732283472" top="0.78740157480314965" bottom="0.78740157480314965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ceny opatření_KRÁLOV</vt:lpstr>
      <vt:lpstr>přehled opatření KRÁLOV</vt:lpstr>
      <vt:lpstr>'ceny opatření_KRÁLOV'!Oblast_tisku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Štěpančíková Taťána, Ing.</cp:lastModifiedBy>
  <cp:lastPrinted>2018-07-17T08:41:56Z</cp:lastPrinted>
  <dcterms:created xsi:type="dcterms:W3CDTF">2011-02-24T14:24:50Z</dcterms:created>
  <dcterms:modified xsi:type="dcterms:W3CDTF">2019-06-12T08:39:16Z</dcterms:modified>
</cp:coreProperties>
</file>