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Usek_Sprava_Majetku\stredisko_sprava_a_udrzba_ostatniho_majetku\V Ý B Ě R O V K Y\2019\Zákazky realizované TSM\TSM - 05 - 19 - Vy... Oprava komunikace Hranečník\Dotazy\"/>
    </mc:Choice>
  </mc:AlternateContent>
  <bookViews>
    <workbookView xWindow="0" yWindow="0" windowWidth="19200" windowHeight="12045" activeTab="1"/>
  </bookViews>
  <sheets>
    <sheet name="Rekapitulace stavby" sheetId="1" r:id="rId1"/>
    <sheet name="1 - Příjezdová komunikace..." sheetId="2" r:id="rId2"/>
    <sheet name="2 - Nájezdový oblouk v ar..." sheetId="3" r:id="rId3"/>
  </sheets>
  <definedNames>
    <definedName name="_xlnm._FilterDatabase" localSheetId="1" hidden="1">'1 - Příjezdová komunikace...'!$C$125:$K$152</definedName>
    <definedName name="_xlnm._FilterDatabase" localSheetId="2" hidden="1">'2 - Nájezdový oblouk v ar...'!$C$130:$K$198</definedName>
    <definedName name="_xlnm.Print_Titles" localSheetId="1">'1 - Příjezdová komunikace...'!$125:$125</definedName>
    <definedName name="_xlnm.Print_Titles" localSheetId="2">'2 - Nájezdový oblouk v ar...'!$130:$130</definedName>
    <definedName name="_xlnm.Print_Titles" localSheetId="0">'Rekapitulace stavby'!$92:$92</definedName>
    <definedName name="_xlnm.Print_Area" localSheetId="1">'1 - Příjezdová komunikace...'!$C$113:$K$152</definedName>
    <definedName name="_xlnm.Print_Area" localSheetId="2">'2 - Nájezdový oblouk v ar...'!$C$118:$K$198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 s="1"/>
  <c r="J35" i="3"/>
  <c r="AX96" i="1" s="1"/>
  <c r="BI198" i="3"/>
  <c r="BH198" i="3"/>
  <c r="BG198" i="3"/>
  <c r="BF198" i="3"/>
  <c r="T198" i="3"/>
  <c r="T197" i="3" s="1"/>
  <c r="T188" i="3" s="1"/>
  <c r="R198" i="3"/>
  <c r="R197" i="3" s="1"/>
  <c r="P198" i="3"/>
  <c r="P197" i="3" s="1"/>
  <c r="BK198" i="3"/>
  <c r="BK197" i="3" s="1"/>
  <c r="J197" i="3"/>
  <c r="J111" i="3" s="1"/>
  <c r="J198" i="3"/>
  <c r="BE198" i="3"/>
  <c r="BI196" i="3"/>
  <c r="BH196" i="3"/>
  <c r="BG196" i="3"/>
  <c r="BF196" i="3"/>
  <c r="T196" i="3"/>
  <c r="R196" i="3"/>
  <c r="P196" i="3"/>
  <c r="BK196" i="3"/>
  <c r="J196" i="3"/>
  <c r="BE196" i="3" s="1"/>
  <c r="BI195" i="3"/>
  <c r="BH195" i="3"/>
  <c r="BG195" i="3"/>
  <c r="BF195" i="3"/>
  <c r="T195" i="3"/>
  <c r="T194" i="3" s="1"/>
  <c r="R195" i="3"/>
  <c r="R194" i="3" s="1"/>
  <c r="P195" i="3"/>
  <c r="P194" i="3" s="1"/>
  <c r="BK195" i="3"/>
  <c r="BK194" i="3" s="1"/>
  <c r="J194" i="3"/>
  <c r="J110" i="3" s="1"/>
  <c r="J195" i="3"/>
  <c r="BE195" i="3"/>
  <c r="BI193" i="3"/>
  <c r="BH193" i="3"/>
  <c r="BG193" i="3"/>
  <c r="BF193" i="3"/>
  <c r="T193" i="3"/>
  <c r="R193" i="3"/>
  <c r="P193" i="3"/>
  <c r="BK193" i="3"/>
  <c r="J193" i="3"/>
  <c r="BE193" i="3" s="1"/>
  <c r="BI192" i="3"/>
  <c r="BH192" i="3"/>
  <c r="BG192" i="3"/>
  <c r="BF192" i="3"/>
  <c r="T192" i="3"/>
  <c r="T191" i="3" s="1"/>
  <c r="R192" i="3"/>
  <c r="R191" i="3" s="1"/>
  <c r="P192" i="3"/>
  <c r="P191" i="3" s="1"/>
  <c r="BK192" i="3"/>
  <c r="BK191" i="3" s="1"/>
  <c r="J191" i="3"/>
  <c r="J109" i="3" s="1"/>
  <c r="J192" i="3"/>
  <c r="BE192" i="3"/>
  <c r="BI190" i="3"/>
  <c r="BH190" i="3"/>
  <c r="BG190" i="3"/>
  <c r="BF190" i="3"/>
  <c r="T190" i="3"/>
  <c r="T189" i="3" s="1"/>
  <c r="R190" i="3"/>
  <c r="R189" i="3"/>
  <c r="R188" i="3" s="1"/>
  <c r="P190" i="3"/>
  <c r="P189" i="3" s="1"/>
  <c r="P188" i="3"/>
  <c r="BK190" i="3"/>
  <c r="BK189" i="3"/>
  <c r="J189" i="3" s="1"/>
  <c r="J108" i="3" s="1"/>
  <c r="J190" i="3"/>
  <c r="BE190" i="3" s="1"/>
  <c r="BI187" i="3"/>
  <c r="BH187" i="3"/>
  <c r="BG187" i="3"/>
  <c r="BF187" i="3"/>
  <c r="T187" i="3"/>
  <c r="R187" i="3"/>
  <c r="P187" i="3"/>
  <c r="BK187" i="3"/>
  <c r="J187" i="3"/>
  <c r="BE187" i="3" s="1"/>
  <c r="BI186" i="3"/>
  <c r="BH186" i="3"/>
  <c r="BG186" i="3"/>
  <c r="BF186" i="3"/>
  <c r="T186" i="3"/>
  <c r="R186" i="3"/>
  <c r="R185" i="3" s="1"/>
  <c r="P186" i="3"/>
  <c r="BK186" i="3"/>
  <c r="BK185" i="3" s="1"/>
  <c r="J185" i="3" s="1"/>
  <c r="J106" i="3" s="1"/>
  <c r="J186" i="3"/>
  <c r="BE186" i="3"/>
  <c r="BI184" i="3"/>
  <c r="BH184" i="3"/>
  <c r="BG184" i="3"/>
  <c r="BF184" i="3"/>
  <c r="T184" i="3"/>
  <c r="R184" i="3"/>
  <c r="P184" i="3"/>
  <c r="BK184" i="3"/>
  <c r="J184" i="3"/>
  <c r="BE184" i="3" s="1"/>
  <c r="BI183" i="3"/>
  <c r="BH183" i="3"/>
  <c r="BG183" i="3"/>
  <c r="BF183" i="3"/>
  <c r="T183" i="3"/>
  <c r="R183" i="3"/>
  <c r="P183" i="3"/>
  <c r="BK183" i="3"/>
  <c r="J183" i="3"/>
  <c r="BE183" i="3" s="1"/>
  <c r="BI182" i="3"/>
  <c r="BH182" i="3"/>
  <c r="BG182" i="3"/>
  <c r="BF182" i="3"/>
  <c r="T182" i="3"/>
  <c r="R182" i="3"/>
  <c r="P182" i="3"/>
  <c r="BK182" i="3"/>
  <c r="J182" i="3"/>
  <c r="BE182" i="3" s="1"/>
  <c r="BI181" i="3"/>
  <c r="BH181" i="3"/>
  <c r="BG181" i="3"/>
  <c r="BF181" i="3"/>
  <c r="T181" i="3"/>
  <c r="R181" i="3"/>
  <c r="R180" i="3" s="1"/>
  <c r="P181" i="3"/>
  <c r="BK181" i="3"/>
  <c r="BK180" i="3" s="1"/>
  <c r="J180" i="3" s="1"/>
  <c r="J105" i="3" s="1"/>
  <c r="J181" i="3"/>
  <c r="BE181" i="3"/>
  <c r="BI179" i="3"/>
  <c r="BH179" i="3"/>
  <c r="BG179" i="3"/>
  <c r="BF179" i="3"/>
  <c r="T179" i="3"/>
  <c r="R179" i="3"/>
  <c r="P179" i="3"/>
  <c r="BK179" i="3"/>
  <c r="J179" i="3"/>
  <c r="BE179" i="3" s="1"/>
  <c r="BI178" i="3"/>
  <c r="BH178" i="3"/>
  <c r="BG178" i="3"/>
  <c r="BF178" i="3"/>
  <c r="T178" i="3"/>
  <c r="R178" i="3"/>
  <c r="P178" i="3"/>
  <c r="BK178" i="3"/>
  <c r="J178" i="3"/>
  <c r="BE178" i="3" s="1"/>
  <c r="BI177" i="3"/>
  <c r="BH177" i="3"/>
  <c r="BG177" i="3"/>
  <c r="BF177" i="3"/>
  <c r="T177" i="3"/>
  <c r="R177" i="3"/>
  <c r="P177" i="3"/>
  <c r="BK177" i="3"/>
  <c r="J177" i="3"/>
  <c r="BE177" i="3" s="1"/>
  <c r="BI176" i="3"/>
  <c r="BH176" i="3"/>
  <c r="BG176" i="3"/>
  <c r="BF176" i="3"/>
  <c r="T176" i="3"/>
  <c r="R176" i="3"/>
  <c r="P176" i="3"/>
  <c r="BK176" i="3"/>
  <c r="J176" i="3"/>
  <c r="BE176" i="3" s="1"/>
  <c r="BI175" i="3"/>
  <c r="BH175" i="3"/>
  <c r="BG175" i="3"/>
  <c r="BF175" i="3"/>
  <c r="T175" i="3"/>
  <c r="R175" i="3"/>
  <c r="P175" i="3"/>
  <c r="BK175" i="3"/>
  <c r="J175" i="3"/>
  <c r="BE175" i="3" s="1"/>
  <c r="BI174" i="3"/>
  <c r="BH174" i="3"/>
  <c r="BG174" i="3"/>
  <c r="BF174" i="3"/>
  <c r="T174" i="3"/>
  <c r="R174" i="3"/>
  <c r="R173" i="3" s="1"/>
  <c r="P174" i="3"/>
  <c r="BK174" i="3"/>
  <c r="BK173" i="3" s="1"/>
  <c r="J173" i="3" s="1"/>
  <c r="J104" i="3" s="1"/>
  <c r="J174" i="3"/>
  <c r="BE174" i="3"/>
  <c r="BI172" i="3"/>
  <c r="BH172" i="3"/>
  <c r="BG172" i="3"/>
  <c r="BF172" i="3"/>
  <c r="T172" i="3"/>
  <c r="R172" i="3"/>
  <c r="P172" i="3"/>
  <c r="BK172" i="3"/>
  <c r="J172" i="3"/>
  <c r="BE172" i="3" s="1"/>
  <c r="BI171" i="3"/>
  <c r="BH171" i="3"/>
  <c r="BG171" i="3"/>
  <c r="BF171" i="3"/>
  <c r="T171" i="3"/>
  <c r="R171" i="3"/>
  <c r="P171" i="3"/>
  <c r="BK171" i="3"/>
  <c r="J171" i="3"/>
  <c r="BE171" i="3" s="1"/>
  <c r="BI170" i="3"/>
  <c r="BH170" i="3"/>
  <c r="BG170" i="3"/>
  <c r="BF170" i="3"/>
  <c r="T170" i="3"/>
  <c r="R170" i="3"/>
  <c r="P170" i="3"/>
  <c r="BK170" i="3"/>
  <c r="J170" i="3"/>
  <c r="BE170" i="3" s="1"/>
  <c r="BI169" i="3"/>
  <c r="BH169" i="3"/>
  <c r="BG169" i="3"/>
  <c r="BF169" i="3"/>
  <c r="T169" i="3"/>
  <c r="R169" i="3"/>
  <c r="P169" i="3"/>
  <c r="BK169" i="3"/>
  <c r="J169" i="3"/>
  <c r="BE169" i="3" s="1"/>
  <c r="BI168" i="3"/>
  <c r="BH168" i="3"/>
  <c r="BG168" i="3"/>
  <c r="BF168" i="3"/>
  <c r="T168" i="3"/>
  <c r="R168" i="3"/>
  <c r="P168" i="3"/>
  <c r="BK168" i="3"/>
  <c r="J168" i="3"/>
  <c r="BE168" i="3" s="1"/>
  <c r="BI167" i="3"/>
  <c r="BH167" i="3"/>
  <c r="BG167" i="3"/>
  <c r="BF167" i="3"/>
  <c r="T167" i="3"/>
  <c r="R167" i="3"/>
  <c r="P167" i="3"/>
  <c r="BK167" i="3"/>
  <c r="J167" i="3"/>
  <c r="BE167" i="3" s="1"/>
  <c r="BI166" i="3"/>
  <c r="BH166" i="3"/>
  <c r="BG166" i="3"/>
  <c r="BF166" i="3"/>
  <c r="T166" i="3"/>
  <c r="R166" i="3"/>
  <c r="P166" i="3"/>
  <c r="BK166" i="3"/>
  <c r="J166" i="3"/>
  <c r="BE166" i="3" s="1"/>
  <c r="BI165" i="3"/>
  <c r="BH165" i="3"/>
  <c r="BG165" i="3"/>
  <c r="BF165" i="3"/>
  <c r="T165" i="3"/>
  <c r="R165" i="3"/>
  <c r="P165" i="3"/>
  <c r="BK165" i="3"/>
  <c r="J165" i="3"/>
  <c r="BE165" i="3" s="1"/>
  <c r="BI164" i="3"/>
  <c r="BH164" i="3"/>
  <c r="BG164" i="3"/>
  <c r="BF164" i="3"/>
  <c r="T164" i="3"/>
  <c r="R164" i="3"/>
  <c r="P164" i="3"/>
  <c r="BK164" i="3"/>
  <c r="J164" i="3"/>
  <c r="BE164" i="3" s="1"/>
  <c r="BI163" i="3"/>
  <c r="BH163" i="3"/>
  <c r="BG163" i="3"/>
  <c r="BF163" i="3"/>
  <c r="T163" i="3"/>
  <c r="R163" i="3"/>
  <c r="P163" i="3"/>
  <c r="BK163" i="3"/>
  <c r="J163" i="3"/>
  <c r="BE163" i="3" s="1"/>
  <c r="BI162" i="3"/>
  <c r="BH162" i="3"/>
  <c r="BG162" i="3"/>
  <c r="BF162" i="3"/>
  <c r="T162" i="3"/>
  <c r="T161" i="3" s="1"/>
  <c r="R162" i="3"/>
  <c r="R161" i="3" s="1"/>
  <c r="P162" i="3"/>
  <c r="P161" i="3" s="1"/>
  <c r="BK162" i="3"/>
  <c r="BK161" i="3" s="1"/>
  <c r="J161" i="3"/>
  <c r="J103" i="3" s="1"/>
  <c r="J162" i="3"/>
  <c r="BE162" i="3"/>
  <c r="BI160" i="3"/>
  <c r="BH160" i="3"/>
  <c r="BG160" i="3"/>
  <c r="BF160" i="3"/>
  <c r="T160" i="3"/>
  <c r="T159" i="3" s="1"/>
  <c r="R160" i="3"/>
  <c r="R159" i="3" s="1"/>
  <c r="P160" i="3"/>
  <c r="P159" i="3" s="1"/>
  <c r="BK160" i="3"/>
  <c r="BK159" i="3" s="1"/>
  <c r="J159" i="3" s="1"/>
  <c r="J102" i="3" s="1"/>
  <c r="J160" i="3"/>
  <c r="BE160" i="3"/>
  <c r="BI158" i="3"/>
  <c r="BH158" i="3"/>
  <c r="BG158" i="3"/>
  <c r="BF158" i="3"/>
  <c r="T158" i="3"/>
  <c r="R158" i="3"/>
  <c r="P158" i="3"/>
  <c r="BK158" i="3"/>
  <c r="J158" i="3"/>
  <c r="BE158" i="3" s="1"/>
  <c r="BI157" i="3"/>
  <c r="BH157" i="3"/>
  <c r="BG157" i="3"/>
  <c r="BF157" i="3"/>
  <c r="T157" i="3"/>
  <c r="R157" i="3"/>
  <c r="P157" i="3"/>
  <c r="BK157" i="3"/>
  <c r="J157" i="3"/>
  <c r="BE157" i="3" s="1"/>
  <c r="BI156" i="3"/>
  <c r="BH156" i="3"/>
  <c r="BG156" i="3"/>
  <c r="BF156" i="3"/>
  <c r="T156" i="3"/>
  <c r="R156" i="3"/>
  <c r="P156" i="3"/>
  <c r="BK156" i="3"/>
  <c r="J156" i="3"/>
  <c r="BE156" i="3" s="1"/>
  <c r="BI155" i="3"/>
  <c r="BH155" i="3"/>
  <c r="BG155" i="3"/>
  <c r="BF155" i="3"/>
  <c r="T155" i="3"/>
  <c r="R155" i="3"/>
  <c r="R154" i="3" s="1"/>
  <c r="P155" i="3"/>
  <c r="BK155" i="3"/>
  <c r="BK154" i="3" s="1"/>
  <c r="J154" i="3" s="1"/>
  <c r="J101" i="3" s="1"/>
  <c r="J155" i="3"/>
  <c r="BE155" i="3"/>
  <c r="BI153" i="3"/>
  <c r="BH153" i="3"/>
  <c r="BG153" i="3"/>
  <c r="BF153" i="3"/>
  <c r="T153" i="3"/>
  <c r="R153" i="3"/>
  <c r="P153" i="3"/>
  <c r="BK153" i="3"/>
  <c r="J153" i="3"/>
  <c r="BE153" i="3" s="1"/>
  <c r="BI152" i="3"/>
  <c r="BH152" i="3"/>
  <c r="BG152" i="3"/>
  <c r="BF152" i="3"/>
  <c r="T152" i="3"/>
  <c r="R152" i="3"/>
  <c r="R151" i="3" s="1"/>
  <c r="P152" i="3"/>
  <c r="BK152" i="3"/>
  <c r="BK151" i="3" s="1"/>
  <c r="J151" i="3" s="1"/>
  <c r="J100" i="3" s="1"/>
  <c r="J152" i="3"/>
  <c r="BE152" i="3"/>
  <c r="BI150" i="3"/>
  <c r="BH150" i="3"/>
  <c r="BG150" i="3"/>
  <c r="BF150" i="3"/>
  <c r="T150" i="3"/>
  <c r="R150" i="3"/>
  <c r="P150" i="3"/>
  <c r="BK150" i="3"/>
  <c r="J150" i="3"/>
  <c r="BE150" i="3" s="1"/>
  <c r="BI149" i="3"/>
  <c r="BH149" i="3"/>
  <c r="BG149" i="3"/>
  <c r="BF149" i="3"/>
  <c r="T149" i="3"/>
  <c r="T148" i="3"/>
  <c r="R149" i="3"/>
  <c r="R148" i="3"/>
  <c r="P149" i="3"/>
  <c r="P148" i="3"/>
  <c r="BK149" i="3"/>
  <c r="BK148" i="3"/>
  <c r="J148" i="3" s="1"/>
  <c r="J99" i="3" s="1"/>
  <c r="J149" i="3"/>
  <c r="BE149" i="3" s="1"/>
  <c r="BI147" i="3"/>
  <c r="BH147" i="3"/>
  <c r="BG147" i="3"/>
  <c r="BF147" i="3"/>
  <c r="T147" i="3"/>
  <c r="R147" i="3"/>
  <c r="P147" i="3"/>
  <c r="BK147" i="3"/>
  <c r="J147" i="3"/>
  <c r="BE147" i="3"/>
  <c r="BI146" i="3"/>
  <c r="BH146" i="3"/>
  <c r="BG146" i="3"/>
  <c r="BF146" i="3"/>
  <c r="T146" i="3"/>
  <c r="R146" i="3"/>
  <c r="P146" i="3"/>
  <c r="BK146" i="3"/>
  <c r="J146" i="3"/>
  <c r="BE146" i="3"/>
  <c r="BI145" i="3"/>
  <c r="BH145" i="3"/>
  <c r="BG145" i="3"/>
  <c r="BF145" i="3"/>
  <c r="T145" i="3"/>
  <c r="R145" i="3"/>
  <c r="P145" i="3"/>
  <c r="BK145" i="3"/>
  <c r="J145" i="3"/>
  <c r="BE145" i="3"/>
  <c r="BI144" i="3"/>
  <c r="BH144" i="3"/>
  <c r="BG144" i="3"/>
  <c r="BF144" i="3"/>
  <c r="T144" i="3"/>
  <c r="R144" i="3"/>
  <c r="P144" i="3"/>
  <c r="BK144" i="3"/>
  <c r="J144" i="3"/>
  <c r="BE144" i="3"/>
  <c r="BI143" i="3"/>
  <c r="BH143" i="3"/>
  <c r="BG143" i="3"/>
  <c r="BF143" i="3"/>
  <c r="T143" i="3"/>
  <c r="R143" i="3"/>
  <c r="P143" i="3"/>
  <c r="BK143" i="3"/>
  <c r="J143" i="3"/>
  <c r="BE143" i="3"/>
  <c r="BI142" i="3"/>
  <c r="BH142" i="3"/>
  <c r="BG142" i="3"/>
  <c r="BF142" i="3"/>
  <c r="T142" i="3"/>
  <c r="R142" i="3"/>
  <c r="P142" i="3"/>
  <c r="BK142" i="3"/>
  <c r="J142" i="3"/>
  <c r="BE142" i="3"/>
  <c r="BI141" i="3"/>
  <c r="BH141" i="3"/>
  <c r="BG141" i="3"/>
  <c r="BF141" i="3"/>
  <c r="T141" i="3"/>
  <c r="R141" i="3"/>
  <c r="P141" i="3"/>
  <c r="BK141" i="3"/>
  <c r="J141" i="3"/>
  <c r="BE141" i="3"/>
  <c r="BI140" i="3"/>
  <c r="BH140" i="3"/>
  <c r="BG140" i="3"/>
  <c r="BF140" i="3"/>
  <c r="T140" i="3"/>
  <c r="R140" i="3"/>
  <c r="P140" i="3"/>
  <c r="BK140" i="3"/>
  <c r="J140" i="3"/>
  <c r="BE140" i="3"/>
  <c r="BI139" i="3"/>
  <c r="BH139" i="3"/>
  <c r="BG139" i="3"/>
  <c r="BF139" i="3"/>
  <c r="T139" i="3"/>
  <c r="R139" i="3"/>
  <c r="P139" i="3"/>
  <c r="BK139" i="3"/>
  <c r="J139" i="3"/>
  <c r="BE139" i="3"/>
  <c r="BI138" i="3"/>
  <c r="BH138" i="3"/>
  <c r="BG138" i="3"/>
  <c r="BF138" i="3"/>
  <c r="T138" i="3"/>
  <c r="R138" i="3"/>
  <c r="P138" i="3"/>
  <c r="BK138" i="3"/>
  <c r="J138" i="3"/>
  <c r="BE138" i="3"/>
  <c r="BI137" i="3"/>
  <c r="BH137" i="3"/>
  <c r="BG137" i="3"/>
  <c r="BF137" i="3"/>
  <c r="T137" i="3"/>
  <c r="R137" i="3"/>
  <c r="P137" i="3"/>
  <c r="BK137" i="3"/>
  <c r="J137" i="3"/>
  <c r="BE137" i="3"/>
  <c r="BI136" i="3"/>
  <c r="BH136" i="3"/>
  <c r="BG136" i="3"/>
  <c r="BF136" i="3"/>
  <c r="T136" i="3"/>
  <c r="R136" i="3"/>
  <c r="P136" i="3"/>
  <c r="BK136" i="3"/>
  <c r="J136" i="3"/>
  <c r="BE136" i="3"/>
  <c r="BI135" i="3"/>
  <c r="BH135" i="3"/>
  <c r="BG135" i="3"/>
  <c r="BF135" i="3"/>
  <c r="T135" i="3"/>
  <c r="R135" i="3"/>
  <c r="P135" i="3"/>
  <c r="BK135" i="3"/>
  <c r="J135" i="3"/>
  <c r="BE135" i="3"/>
  <c r="BI134" i="3"/>
  <c r="F37" i="3"/>
  <c r="BD96" i="1" s="1"/>
  <c r="BH134" i="3"/>
  <c r="F36" i="3" s="1"/>
  <c r="BC96" i="1" s="1"/>
  <c r="BG134" i="3"/>
  <c r="F35" i="3"/>
  <c r="BB96" i="1" s="1"/>
  <c r="BF134" i="3"/>
  <c r="J34" i="3" s="1"/>
  <c r="AW96" i="1" s="1"/>
  <c r="T134" i="3"/>
  <c r="T133" i="3"/>
  <c r="R134" i="3"/>
  <c r="R133" i="3"/>
  <c r="R132" i="3" s="1"/>
  <c r="R131" i="3" s="1"/>
  <c r="P134" i="3"/>
  <c r="P133" i="3"/>
  <c r="BK134" i="3"/>
  <c r="BK133" i="3" s="1"/>
  <c r="J134" i="3"/>
  <c r="BE134" i="3" s="1"/>
  <c r="F125" i="3"/>
  <c r="E123" i="3"/>
  <c r="F89" i="3"/>
  <c r="E87" i="3"/>
  <c r="J24" i="3"/>
  <c r="E24" i="3"/>
  <c r="J128" i="3" s="1"/>
  <c r="J92" i="3"/>
  <c r="J23" i="3"/>
  <c r="J21" i="3"/>
  <c r="E21" i="3"/>
  <c r="J127" i="3"/>
  <c r="J91" i="3"/>
  <c r="J20" i="3"/>
  <c r="J18" i="3"/>
  <c r="E18" i="3"/>
  <c r="F128" i="3" s="1"/>
  <c r="J17" i="3"/>
  <c r="J15" i="3"/>
  <c r="E15" i="3"/>
  <c r="F127" i="3"/>
  <c r="F91" i="3"/>
  <c r="J14" i="3"/>
  <c r="J12" i="3"/>
  <c r="J125" i="3"/>
  <c r="J89" i="3"/>
  <c r="E7" i="3"/>
  <c r="E121" i="3" s="1"/>
  <c r="E85" i="3"/>
  <c r="J37" i="2"/>
  <c r="J36" i="2"/>
  <c r="AY95" i="1" s="1"/>
  <c r="J35" i="2"/>
  <c r="AX95" i="1" s="1"/>
  <c r="BI152" i="2"/>
  <c r="BH152" i="2"/>
  <c r="BG152" i="2"/>
  <c r="BF152" i="2"/>
  <c r="T152" i="2"/>
  <c r="R152" i="2"/>
  <c r="P152" i="2"/>
  <c r="BK152" i="2"/>
  <c r="J152" i="2"/>
  <c r="BE152" i="2" s="1"/>
  <c r="BI151" i="2"/>
  <c r="BH151" i="2"/>
  <c r="BG151" i="2"/>
  <c r="BF151" i="2"/>
  <c r="T151" i="2"/>
  <c r="T150" i="2" s="1"/>
  <c r="R151" i="2"/>
  <c r="R150" i="2" s="1"/>
  <c r="P151" i="2"/>
  <c r="P150" i="2" s="1"/>
  <c r="BK151" i="2"/>
  <c r="BK150" i="2" s="1"/>
  <c r="J150" i="2" s="1"/>
  <c r="J106" i="2" s="1"/>
  <c r="J151" i="2"/>
  <c r="BE151" i="2"/>
  <c r="BI149" i="2"/>
  <c r="BH149" i="2"/>
  <c r="BG149" i="2"/>
  <c r="BF149" i="2"/>
  <c r="T149" i="2"/>
  <c r="T148" i="2" s="1"/>
  <c r="T147" i="2" s="1"/>
  <c r="R149" i="2"/>
  <c r="R148" i="2"/>
  <c r="P149" i="2"/>
  <c r="P148" i="2" s="1"/>
  <c r="P147" i="2" s="1"/>
  <c r="BK149" i="2"/>
  <c r="BK148" i="2"/>
  <c r="J148" i="2" s="1"/>
  <c r="J105" i="2" s="1"/>
  <c r="J149" i="2"/>
  <c r="BE149" i="2" s="1"/>
  <c r="BI146" i="2"/>
  <c r="BH146" i="2"/>
  <c r="BG146" i="2"/>
  <c r="BF146" i="2"/>
  <c r="T146" i="2"/>
  <c r="T145" i="2" s="1"/>
  <c r="R146" i="2"/>
  <c r="R145" i="2" s="1"/>
  <c r="P146" i="2"/>
  <c r="P145" i="2" s="1"/>
  <c r="BK146" i="2"/>
  <c r="BK145" i="2" s="1"/>
  <c r="J145" i="2" s="1"/>
  <c r="J103" i="2" s="1"/>
  <c r="J146" i="2"/>
  <c r="BE146" i="2"/>
  <c r="BI144" i="2"/>
  <c r="BH144" i="2"/>
  <c r="BG144" i="2"/>
  <c r="BF144" i="2"/>
  <c r="T144" i="2"/>
  <c r="R144" i="2"/>
  <c r="P144" i="2"/>
  <c r="BK144" i="2"/>
  <c r="J144" i="2"/>
  <c r="BE144" i="2" s="1"/>
  <c r="BI143" i="2"/>
  <c r="BH143" i="2"/>
  <c r="BG143" i="2"/>
  <c r="BF143" i="2"/>
  <c r="T143" i="2"/>
  <c r="T142" i="2" s="1"/>
  <c r="R143" i="2"/>
  <c r="R142" i="2" s="1"/>
  <c r="P143" i="2"/>
  <c r="P142" i="2" s="1"/>
  <c r="BK143" i="2"/>
  <c r="BK142" i="2" s="1"/>
  <c r="J142" i="2" s="1"/>
  <c r="J102" i="2" s="1"/>
  <c r="J143" i="2"/>
  <c r="BE143" i="2"/>
  <c r="BI141" i="2"/>
  <c r="BH141" i="2"/>
  <c r="BG141" i="2"/>
  <c r="BF141" i="2"/>
  <c r="T141" i="2"/>
  <c r="R141" i="2"/>
  <c r="P141" i="2"/>
  <c r="BK141" i="2"/>
  <c r="J141" i="2"/>
  <c r="BE141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T138" i="2" s="1"/>
  <c r="R139" i="2"/>
  <c r="R138" i="2" s="1"/>
  <c r="P139" i="2"/>
  <c r="P138" i="2" s="1"/>
  <c r="BK139" i="2"/>
  <c r="BK138" i="2" s="1"/>
  <c r="J138" i="2" s="1"/>
  <c r="J101" i="2" s="1"/>
  <c r="J139" i="2"/>
  <c r="BE139" i="2"/>
  <c r="BI137" i="2"/>
  <c r="BH137" i="2"/>
  <c r="BG137" i="2"/>
  <c r="BF137" i="2"/>
  <c r="T137" i="2"/>
  <c r="T136" i="2" s="1"/>
  <c r="R137" i="2"/>
  <c r="R136" i="2" s="1"/>
  <c r="P137" i="2"/>
  <c r="P136" i="2" s="1"/>
  <c r="BK137" i="2"/>
  <c r="BK136" i="2" s="1"/>
  <c r="J136" i="2" s="1"/>
  <c r="J100" i="2" s="1"/>
  <c r="J137" i="2"/>
  <c r="BE137" i="2"/>
  <c r="BI135" i="2"/>
  <c r="BH135" i="2"/>
  <c r="BG135" i="2"/>
  <c r="BF135" i="2"/>
  <c r="T135" i="2"/>
  <c r="R135" i="2"/>
  <c r="P135" i="2"/>
  <c r="BK135" i="2"/>
  <c r="J135" i="2"/>
  <c r="BE135" i="2" s="1"/>
  <c r="BI134" i="2"/>
  <c r="BH134" i="2"/>
  <c r="BG134" i="2"/>
  <c r="BF134" i="2"/>
  <c r="T134" i="2"/>
  <c r="R134" i="2"/>
  <c r="P134" i="2"/>
  <c r="BK134" i="2"/>
  <c r="J134" i="2"/>
  <c r="BE134" i="2" s="1"/>
  <c r="BI133" i="2"/>
  <c r="BH133" i="2"/>
  <c r="BG133" i="2"/>
  <c r="BF133" i="2"/>
  <c r="T133" i="2"/>
  <c r="R133" i="2"/>
  <c r="P133" i="2"/>
  <c r="BK133" i="2"/>
  <c r="J133" i="2"/>
  <c r="BE133" i="2" s="1"/>
  <c r="BI132" i="2"/>
  <c r="BH132" i="2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T130" i="2" s="1"/>
  <c r="R131" i="2"/>
  <c r="R130" i="2" s="1"/>
  <c r="P131" i="2"/>
  <c r="P130" i="2" s="1"/>
  <c r="BK131" i="2"/>
  <c r="BK130" i="2" s="1"/>
  <c r="J131" i="2"/>
  <c r="BE131" i="2"/>
  <c r="BI129" i="2"/>
  <c r="F37" i="2" s="1"/>
  <c r="BD95" i="1" s="1"/>
  <c r="BD94" i="1" s="1"/>
  <c r="W33" i="1" s="1"/>
  <c r="BH129" i="2"/>
  <c r="F36" i="2"/>
  <c r="BC95" i="1" s="1"/>
  <c r="BC94" i="1" s="1"/>
  <c r="BG129" i="2"/>
  <c r="F35" i="2" s="1"/>
  <c r="BB95" i="1" s="1"/>
  <c r="BB94" i="1" s="1"/>
  <c r="BF129" i="2"/>
  <c r="J34" i="2"/>
  <c r="AW95" i="1" s="1"/>
  <c r="F34" i="2"/>
  <c r="BA95" i="1" s="1"/>
  <c r="T129" i="2"/>
  <c r="T128" i="2" s="1"/>
  <c r="T127" i="2" s="1"/>
  <c r="T126" i="2" s="1"/>
  <c r="R129" i="2"/>
  <c r="R128" i="2" s="1"/>
  <c r="R127" i="2" s="1"/>
  <c r="P129" i="2"/>
  <c r="P128" i="2" s="1"/>
  <c r="P127" i="2" s="1"/>
  <c r="P126" i="2" s="1"/>
  <c r="AU95" i="1" s="1"/>
  <c r="BK129" i="2"/>
  <c r="BK128" i="2"/>
  <c r="J128" i="2" s="1"/>
  <c r="J98" i="2" s="1"/>
  <c r="J129" i="2"/>
  <c r="BE129" i="2"/>
  <c r="J33" i="2" s="1"/>
  <c r="AV95" i="1" s="1"/>
  <c r="AT95" i="1" s="1"/>
  <c r="F120" i="2"/>
  <c r="E118" i="2"/>
  <c r="F89" i="2"/>
  <c r="E87" i="2"/>
  <c r="J24" i="2"/>
  <c r="E24" i="2"/>
  <c r="J123" i="2"/>
  <c r="J92" i="2"/>
  <c r="J23" i="2"/>
  <c r="J21" i="2"/>
  <c r="E21" i="2"/>
  <c r="J122" i="2" s="1"/>
  <c r="J20" i="2"/>
  <c r="J18" i="2"/>
  <c r="E18" i="2"/>
  <c r="F123" i="2"/>
  <c r="F92" i="2"/>
  <c r="J17" i="2"/>
  <c r="J15" i="2"/>
  <c r="E15" i="2"/>
  <c r="F122" i="2" s="1"/>
  <c r="F91" i="2"/>
  <c r="J14" i="2"/>
  <c r="J12" i="2"/>
  <c r="J120" i="2" s="1"/>
  <c r="J89" i="2"/>
  <c r="E7" i="2"/>
  <c r="E116" i="2"/>
  <c r="E85" i="2"/>
  <c r="AS94" i="1"/>
  <c r="L90" i="1"/>
  <c r="AM90" i="1"/>
  <c r="AM89" i="1"/>
  <c r="L89" i="1"/>
  <c r="AM87" i="1"/>
  <c r="L87" i="1"/>
  <c r="L85" i="1"/>
  <c r="L84" i="1"/>
  <c r="W31" i="1" l="1"/>
  <c r="AX94" i="1"/>
  <c r="J130" i="2"/>
  <c r="J99" i="2" s="1"/>
  <c r="BK127" i="2"/>
  <c r="F33" i="3"/>
  <c r="AZ96" i="1" s="1"/>
  <c r="J33" i="3"/>
  <c r="AV96" i="1" s="1"/>
  <c r="AT96" i="1" s="1"/>
  <c r="W32" i="1"/>
  <c r="AY94" i="1"/>
  <c r="R147" i="2"/>
  <c r="R126" i="2" s="1"/>
  <c r="BK132" i="3"/>
  <c r="J133" i="3"/>
  <c r="J98" i="3" s="1"/>
  <c r="J91" i="2"/>
  <c r="BK147" i="2"/>
  <c r="J147" i="2" s="1"/>
  <c r="J104" i="2" s="1"/>
  <c r="F92" i="3"/>
  <c r="F33" i="2"/>
  <c r="AZ95" i="1" s="1"/>
  <c r="AZ94" i="1" s="1"/>
  <c r="F34" i="3"/>
  <c r="BA96" i="1" s="1"/>
  <c r="BA94" i="1" s="1"/>
  <c r="P151" i="3"/>
  <c r="P132" i="3" s="1"/>
  <c r="P131" i="3" s="1"/>
  <c r="AU96" i="1" s="1"/>
  <c r="AU94" i="1" s="1"/>
  <c r="T151" i="3"/>
  <c r="T132" i="3" s="1"/>
  <c r="T131" i="3" s="1"/>
  <c r="P154" i="3"/>
  <c r="T154" i="3"/>
  <c r="P173" i="3"/>
  <c r="T173" i="3"/>
  <c r="P180" i="3"/>
  <c r="T180" i="3"/>
  <c r="P185" i="3"/>
  <c r="T185" i="3"/>
  <c r="BK188" i="3"/>
  <c r="J188" i="3" s="1"/>
  <c r="J107" i="3" s="1"/>
  <c r="W30" i="1" l="1"/>
  <c r="AW94" i="1"/>
  <c r="AK30" i="1" s="1"/>
  <c r="W29" i="1"/>
  <c r="AV94" i="1"/>
  <c r="BK131" i="3"/>
  <c r="J131" i="3" s="1"/>
  <c r="J132" i="3"/>
  <c r="J97" i="3" s="1"/>
  <c r="J127" i="2"/>
  <c r="J97" i="2" s="1"/>
  <c r="BK126" i="2"/>
  <c r="J126" i="2" s="1"/>
  <c r="J30" i="2" l="1"/>
  <c r="J96" i="2"/>
  <c r="AK29" i="1"/>
  <c r="AT94" i="1"/>
  <c r="J96" i="3"/>
  <c r="J30" i="3"/>
  <c r="AG96" i="1" l="1"/>
  <c r="AN96" i="1" s="1"/>
  <c r="J39" i="3"/>
  <c r="J39" i="2"/>
  <c r="AG95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<sst xmlns="http://schemas.openxmlformats.org/spreadsheetml/2006/main" count="1495" uniqueCount="399">
  <si>
    <t>Export Komplet</t>
  </si>
  <si>
    <t/>
  </si>
  <si>
    <t>2.0</t>
  </si>
  <si>
    <t>ZAMOK</t>
  </si>
  <si>
    <t>False</t>
  </si>
  <si>
    <t>{f744c46d-d595-417f-ab97-1a17642dc1b2}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</si>
  <si>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</si>
  <si>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</si>
  <si>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</si>
  <si>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</si>
  <si>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</si>
  <si>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</si>
  <si>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</si>
  <si>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</si>
  <si>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TSM-MO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</si>
  <si>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</si>
  <si>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</si>
  <si>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komunikací Hranečník - oprava 1</t>
  </si>
  <si>
    <t>KSO:</t>
  </si>
  <si>
    <t>CC-CZ:</t>
  </si>
  <si>
    <t>Místo:</t>
  </si>
  <si>
    <t xml:space="preserve"> </t>
  </si>
  <si>
    <t>Datum:</t>
  </si>
  <si>
    <t>21. 6. 2019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</si>
  <si>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</si>
  <si>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</si>
  <si>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</si>
  <si>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</si>
  <si>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</si>
  <si>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</si>
  <si>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</si>
  <si>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</si>
  <si>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</si>
  <si>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</si>
  <si>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</si>
  <si>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</si>
  <si>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</si>
  <si>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</si>
  <si>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</si>
  <si>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</si>
  <si>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</si>
  <si>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</si>
  <si>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</si>
  <si>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</si>
  <si>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</si>
  <si>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</si>
  <si>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</si>
  <si>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</si>
  <si>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</si>
  <si>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</si>
  <si>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</si>
  <si>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</si>
  <si>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</si>
  <si>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</si>
  <si>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</si>
  <si>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</si>
  <si>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</si>
  <si>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</si>
  <si>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</si>
  <si>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</si>
  <si>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</si>
  <si>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</si>
  <si>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</si>
  <si>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</si>
  <si>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</si>
  <si>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</si>
  <si>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</si>
  <si>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</si>
  <si>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</si>
  <si>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</si>
  <si>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</si>
  <si>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</si>
  <si>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</si>
  <si>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</si>
  <si>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</si>
  <si>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</si>
  <si>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</si>
  <si>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</si>
  <si>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</si>
  <si>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</si>
  <si>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Příjezdová komunikace Hranečník</t>
  </si>
  <si>
    <t>STA</t>
  </si>
  <si>
    <t>{c8959ab2-7af5-4948-819a-698a72ceab39}</t>
  </si>
  <si>
    <t>2</t>
  </si>
  <si>
    <t>Nájezdový oblouk v areálu</t>
  </si>
  <si>
    <t>{90a3a4c5-d2e0-48c2-bc32-e90d0eb31c59}</t>
  </si>
  <si>
    <t>KRYCÍ LIST SOUPISU PRACÍ</t>
  </si>
  <si>
    <t>Objekt:</t>
  </si>
  <si>
    <t>1 - Příjezdová komunikace Hranečník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</si>
  <si>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</si>
  <si>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</si>
  <si>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</si>
  <si>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</si>
  <si>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</si>
  <si>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</si>
  <si>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</si>
  <si>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</si>
  <si>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</si>
  <si>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</si>
  <si>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</si>
  <si>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</si>
  <si>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</si>
  <si>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</si>
  <si>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</si>
  <si>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</si>
  <si>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</si>
  <si>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</si>
  <si>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</si>
  <si>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</si>
  <si>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</si>
  <si>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</si>
  <si>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</si>
  <si>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</si>
  <si>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</si>
  <si>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</si>
  <si>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</si>
  <si>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</si>
  <si>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</si>
  <si>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</si>
  <si>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</si>
  <si>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</si>
  <si>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</si>
  <si>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113154364...R</t>
  </si>
  <si>
    <t>Frézování živičného krytu tl 120 mm pruh š 2 m pl do 10000 m2 s překážkami v trase</t>
  </si>
  <si>
    <t>m2</t>
  </si>
  <si>
    <t>4</t>
  </si>
  <si>
    <t>-505434113</t>
  </si>
  <si>
    <t>5</t>
  </si>
  <si>
    <t>Komunikace pozemní</t>
  </si>
  <si>
    <t>565165111</t>
  </si>
  <si>
    <t>Asfaltový beton vrstva podkladní ACP 16 (obalované kamenivo OKS) tl 80 mm š do 3 m</t>
  </si>
  <si>
    <t>-955237027</t>
  </si>
  <si>
    <t>3</t>
  </si>
  <si>
    <t>573231111</t>
  </si>
  <si>
    <t>Postřik živičný spojovací ze silniční emulze v množství 0,70 kg/m2</t>
  </si>
  <si>
    <t>-293008122</t>
  </si>
  <si>
    <t>577134131</t>
  </si>
  <si>
    <t>Asfaltový beton vrstva obrusná ACO 11 (ABS) tř. I tl 40 mm š do 3 m z modifikovaného asfaltu</t>
  </si>
  <si>
    <t>282824390</t>
  </si>
  <si>
    <t>5912111...R</t>
  </si>
  <si>
    <t>Úprava jednořádku žulových kostek po frézování</t>
  </si>
  <si>
    <t>m</t>
  </si>
  <si>
    <t>-1969726315</t>
  </si>
  <si>
    <t>6</t>
  </si>
  <si>
    <t>5912111...R1</t>
  </si>
  <si>
    <t>Úprava dvojřádku žulových kostek po frézování</t>
  </si>
  <si>
    <t>286721282</t>
  </si>
  <si>
    <t>8</t>
  </si>
  <si>
    <t>Trubní vedení</t>
  </si>
  <si>
    <t>7</t>
  </si>
  <si>
    <t>899331111</t>
  </si>
  <si>
    <t>Výšková úprava uličního vstupu nebo vpusti do 200 mm zvýšením poklopu</t>
  </si>
  <si>
    <t>kus</t>
  </si>
  <si>
    <t>373862668</t>
  </si>
  <si>
    <t>9</t>
  </si>
  <si>
    <t>Ostatní konstrukce a práce, bourání</t>
  </si>
  <si>
    <t>919122...R</t>
  </si>
  <si>
    <t>Asfaltová zálivka spár</t>
  </si>
  <si>
    <t>1631474265</t>
  </si>
  <si>
    <t>919735113</t>
  </si>
  <si>
    <t>Řezání stávajícího živičného krytu hl do 150 mm</t>
  </si>
  <si>
    <t>-838418954</t>
  </si>
  <si>
    <t>10</t>
  </si>
  <si>
    <t>R1</t>
  </si>
  <si>
    <t>Živičná podmazávka v tl.1cm</t>
  </si>
  <si>
    <t>t</t>
  </si>
  <si>
    <t>-716786304</t>
  </si>
  <si>
    <t>997</t>
  </si>
  <si>
    <t>Přesun sutě</t>
  </si>
  <si>
    <t>11</t>
  </si>
  <si>
    <t>997221551</t>
  </si>
  <si>
    <t>Vodorovná doprava suti ze sypkých materiálů do 1 km</t>
  </si>
  <si>
    <t>-1654642535</t>
  </si>
  <si>
    <t>12</t>
  </si>
  <si>
    <t>997221559</t>
  </si>
  <si>
    <t>Příplatek ZKD 1 km u vodorovné dopravy suti ze sypkých materiálů</t>
  </si>
  <si>
    <t>-1863292954</t>
  </si>
  <si>
    <t>998</t>
  </si>
  <si>
    <t>Přesun hmot</t>
  </si>
  <si>
    <t>13</t>
  </si>
  <si>
    <t>998225111</t>
  </si>
  <si>
    <t>Přesun hmot pro pozemní komunikace s krytem z kamene, monolitickým betonovým nebo živičným</t>
  </si>
  <si>
    <t>1307599118</t>
  </si>
  <si>
    <t>VRN</t>
  </si>
  <si>
    <t>Vedlejší rozpočtové náklady</t>
  </si>
  <si>
    <t>VRN3</t>
  </si>
  <si>
    <t>Zařízení staveniště</t>
  </si>
  <si>
    <t>14</t>
  </si>
  <si>
    <t>034303000</t>
  </si>
  <si>
    <t>Dopravní značení na staveništi</t>
  </si>
  <si>
    <t>soubor</t>
  </si>
  <si>
    <t>1024</t>
  </si>
  <si>
    <t>-1871984230</t>
  </si>
  <si>
    <t>VRN4</t>
  </si>
  <si>
    <t>Inženýrská činnost</t>
  </si>
  <si>
    <t>043002000</t>
  </si>
  <si>
    <t>Zkoušky a ostatní měření</t>
  </si>
  <si>
    <t>2071192295</t>
  </si>
  <si>
    <t>16</t>
  </si>
  <si>
    <t>045002000</t>
  </si>
  <si>
    <t>Kompletační a koordinační činnost</t>
  </si>
  <si>
    <t>kpl</t>
  </si>
  <si>
    <t>-2103984475</t>
  </si>
  <si>
    <t>2 - Nájezdový oblouk v areálu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</si>
  <si>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</si>
  <si>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</si>
  <si>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</si>
  <si>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VRN1 - Průzkumné, geodetické a projektové práce</t>
  </si>
  <si>
    <t xml:space="preserve">    VRN7 - Provozní vlivy</t>
  </si>
  <si>
    <t>113107042</t>
  </si>
  <si>
    <t>Odstranění podkladu živičných tl do 100 mm při překopech ručně</t>
  </si>
  <si>
    <t>-1284990416</t>
  </si>
  <si>
    <t>113107325</t>
  </si>
  <si>
    <t>Odstranění podkladu z kameniva drceného tl 500 mm strojně pl do 50 m2</t>
  </si>
  <si>
    <t>-1512567274</t>
  </si>
  <si>
    <t>113107332</t>
  </si>
  <si>
    <t>Odstranění podkladu z betonu prostého tl 300 mm strojně pl do 50 m2</t>
  </si>
  <si>
    <t>2133368719</t>
  </si>
  <si>
    <t>113202111</t>
  </si>
  <si>
    <t>Vytrhání obrub krajníků obrubníků stojatých</t>
  </si>
  <si>
    <t>-1979116893</t>
  </si>
  <si>
    <t>130001101</t>
  </si>
  <si>
    <t>Příplatek za ztížení vykopávky v blízkosti podzemního vedení</t>
  </si>
  <si>
    <t>m3</t>
  </si>
  <si>
    <t>-1756131639</t>
  </si>
  <si>
    <t>131301101</t>
  </si>
  <si>
    <t>Hloubení jam nezapažených v hornině tř. 4 objemu do 100 m3</t>
  </si>
  <si>
    <t>-1474670121</t>
  </si>
  <si>
    <t>131301109</t>
  </si>
  <si>
    <t>Příplatek za lepivost u hloubení jam nezapažených v hornině tř. 4</t>
  </si>
  <si>
    <t>41570681</t>
  </si>
  <si>
    <t>132312102</t>
  </si>
  <si>
    <t>Hloubení rýh š do 600 mm ručním nebo pneum nářadím v nesoudržných horninách tř. 4</t>
  </si>
  <si>
    <t>1435899375</t>
  </si>
  <si>
    <t>132312109</t>
  </si>
  <si>
    <t>Příplatek za lepivost u hloubení rýh š do 600 mm ručním nebo pneum nářadím v hornině tř. 4</t>
  </si>
  <si>
    <t>-1255274591</t>
  </si>
  <si>
    <t>162301101</t>
  </si>
  <si>
    <t>Vodorovné přemístění do 500 m výkopku/sypaniny z horniny tř. 1 až 4</t>
  </si>
  <si>
    <t>-1191382292</t>
  </si>
  <si>
    <t>167101101</t>
  </si>
  <si>
    <t>Nakládání výkopku z hornin tř. 1 až 4 do 100 m3</t>
  </si>
  <si>
    <t>-1443029072</t>
  </si>
  <si>
    <t>171201201</t>
  </si>
  <si>
    <t>Uložení sypaniny na skládky</t>
  </si>
  <si>
    <t>-505418157</t>
  </si>
  <si>
    <t>171201211</t>
  </si>
  <si>
    <t>Poplatek za uložení stavebního odpadu - zeminy a kameniva na skládce</t>
  </si>
  <si>
    <t>-2048469149</t>
  </si>
  <si>
    <t>181102302</t>
  </si>
  <si>
    <t>Úprava pláně v zářezech se zhutněním</t>
  </si>
  <si>
    <t>1450556808</t>
  </si>
  <si>
    <t>Zakládání</t>
  </si>
  <si>
    <t>273321311...R</t>
  </si>
  <si>
    <t>Obetonování kanalizační šachty - beton tř. C 16/20</t>
  </si>
  <si>
    <t>-1690694447</t>
  </si>
  <si>
    <t>275362021...R</t>
  </si>
  <si>
    <t>Výztuž základových patek svařovanými sítěmi Kari - vč. podložek výšky 30 a 100mm - pro jednotlivé vrstvy sítí</t>
  </si>
  <si>
    <t>400926533</t>
  </si>
  <si>
    <t>Vodorovné konstrukce</t>
  </si>
  <si>
    <t>17</t>
  </si>
  <si>
    <t>451572111</t>
  </si>
  <si>
    <t>Lože pod potrubí otevřený výkop z kameniva drobného těženého</t>
  </si>
  <si>
    <t>366624834</t>
  </si>
  <si>
    <t>18</t>
  </si>
  <si>
    <t>M</t>
  </si>
  <si>
    <t>58331351</t>
  </si>
  <si>
    <t>kamenivo těžené drobné frakce 0/4</t>
  </si>
  <si>
    <t>-286941985</t>
  </si>
  <si>
    <t>19</t>
  </si>
  <si>
    <t>564871111</t>
  </si>
  <si>
    <t>Podklad ze štěrkodrtě ŠD tl 250 mm</t>
  </si>
  <si>
    <t>-955649705</t>
  </si>
  <si>
    <t>20</t>
  </si>
  <si>
    <t>567123814</t>
  </si>
  <si>
    <t>Podklad ze směsi stmelené cementem na dálnici SC C 8/10 (KSC I) tl 150 mm</t>
  </si>
  <si>
    <t>-473947716</t>
  </si>
  <si>
    <t>581146113</t>
  </si>
  <si>
    <t>Kryt cementobetonový letišť tl 230 mm, beton XF4  C30/37</t>
  </si>
  <si>
    <t>1383288552</t>
  </si>
  <si>
    <t>22</t>
  </si>
  <si>
    <t>599141111</t>
  </si>
  <si>
    <t>Vyplnění spár mezi silničními dílci živičnou zálivkou</t>
  </si>
  <si>
    <t>155887441</t>
  </si>
  <si>
    <t>Úpravy povrchů, podlahy a osazování výplní</t>
  </si>
  <si>
    <t>23</t>
  </si>
  <si>
    <t>631362021</t>
  </si>
  <si>
    <t>Výztuž mazanin svařovanými sítěmi Kari -  vč. podložek výšky 30 a 100mm - pro jednotlivé vrstvy sítí</t>
  </si>
  <si>
    <t>-573160811</t>
  </si>
  <si>
    <t>24</t>
  </si>
  <si>
    <t>871355221</t>
  </si>
  <si>
    <t>Kanalizační potrubí z tvrdého PVC jednovrstvé tuhost třídy SN8 DN 200</t>
  </si>
  <si>
    <t>-390087268</t>
  </si>
  <si>
    <t>25</t>
  </si>
  <si>
    <t>871355221...R</t>
  </si>
  <si>
    <t xml:space="preserve">Úprava napojení do stávající šachty   </t>
  </si>
  <si>
    <t>13758748</t>
  </si>
  <si>
    <t>26</t>
  </si>
  <si>
    <t>286117...R</t>
  </si>
  <si>
    <t xml:space="preserve">montážní mazivo KG - 500g   </t>
  </si>
  <si>
    <t>-1122761851</t>
  </si>
  <si>
    <t>27</t>
  </si>
  <si>
    <t>877350310</t>
  </si>
  <si>
    <t>Montáž kolen na kanalizačním potrubí z PP trub hladkých plnostěnných DN 200</t>
  </si>
  <si>
    <t>-144122207</t>
  </si>
  <si>
    <t>28</t>
  </si>
  <si>
    <t>PPL.MKGB20045</t>
  </si>
  <si>
    <t>Koleno 45° kanalizační  DN200 PP</t>
  </si>
  <si>
    <t>-402950742</t>
  </si>
  <si>
    <t>29</t>
  </si>
  <si>
    <t>894812041</t>
  </si>
  <si>
    <t>Příplatek k rourám revizní a čistící šachty z PP DN 400 za uříznutí šachtové roury</t>
  </si>
  <si>
    <t>-1299013002</t>
  </si>
  <si>
    <t>30</t>
  </si>
  <si>
    <t>894812315</t>
  </si>
  <si>
    <t>Revizní a čistící šachta z PP typ DN 600/200 šachtové dno průtočné</t>
  </si>
  <si>
    <t>673970906</t>
  </si>
  <si>
    <t>31</t>
  </si>
  <si>
    <t>894812331</t>
  </si>
  <si>
    <t>Revizní a čistící šachta z PP DN 600 šachtová roura korugovaná světlé hloubky 1000 mm</t>
  </si>
  <si>
    <t>1212573423</t>
  </si>
  <si>
    <t>32</t>
  </si>
  <si>
    <t>894812376</t>
  </si>
  <si>
    <t>Revizní a čistící šachta z PP DN 600 poklop litinový pro třídu zatížení D400 s betonovým prstencem</t>
  </si>
  <si>
    <t>1425302049</t>
  </si>
  <si>
    <t>33</t>
  </si>
  <si>
    <t>895941111..R</t>
  </si>
  <si>
    <t xml:space="preserve">Zřízení vpusti kanalizační uliční - předpoklad výměny stávající  </t>
  </si>
  <si>
    <t>1722520290</t>
  </si>
  <si>
    <t>34</t>
  </si>
  <si>
    <t>28661787</t>
  </si>
  <si>
    <t xml:space="preserve">Vpust - litinová DN 400 + koš 40t - předppoklad výměny stávající   </t>
  </si>
  <si>
    <t>-939264656</t>
  </si>
  <si>
    <t>35</t>
  </si>
  <si>
    <t>916131213</t>
  </si>
  <si>
    <t>Osazení silničního obrubníku betonového stojatého s boční opěrou do lože z betonu prostého</t>
  </si>
  <si>
    <t>595962442</t>
  </si>
  <si>
    <t>36</t>
  </si>
  <si>
    <t>BTB.24114</t>
  </si>
  <si>
    <t>obrubník betonový silniční Standard 100x15x25 cm</t>
  </si>
  <si>
    <t>1462686255</t>
  </si>
  <si>
    <t>37</t>
  </si>
  <si>
    <t>916991121</t>
  </si>
  <si>
    <t>Lože pod obrubníky, krajníky nebo obruby z dlažebních kostek z betonu prostého C8/10</t>
  </si>
  <si>
    <t>-470360290</t>
  </si>
  <si>
    <t>38</t>
  </si>
  <si>
    <t>919131121</t>
  </si>
  <si>
    <t>Vyztužení dilatačních spár kluznými trny D 25 mm dl 500 mm s vyvrtáním otvorů ve stávajícím CB krytu</t>
  </si>
  <si>
    <t>140337653</t>
  </si>
  <si>
    <t>39</t>
  </si>
  <si>
    <t>919735123</t>
  </si>
  <si>
    <t>Řezání stávajícího betonového krytu hl do 150 mm</t>
  </si>
  <si>
    <t>2095161079</t>
  </si>
  <si>
    <t>40</t>
  </si>
  <si>
    <t>961044111...R</t>
  </si>
  <si>
    <t xml:space="preserve">Bourání stávající šachty, včetně odvozu a likvidace   </t>
  </si>
  <si>
    <t>-616217424</t>
  </si>
  <si>
    <t>41</t>
  </si>
  <si>
    <t>997013501</t>
  </si>
  <si>
    <t>Odvoz suti a vybouraných hmot na skládku nebo meziskládku do 1 km se složením</t>
  </si>
  <si>
    <t>-548095994</t>
  </si>
  <si>
    <t>42</t>
  </si>
  <si>
    <t>997013509</t>
  </si>
  <si>
    <t>Příplatek k odvozu suti a vybouraných hmot na skládku ZKD 1 km přes 1 km</t>
  </si>
  <si>
    <t>-105953315</t>
  </si>
  <si>
    <t>43</t>
  </si>
  <si>
    <t>997013801</t>
  </si>
  <si>
    <t>Poplatek za uložení na skládce (skládkovné) stavebního odpadu betonového kód odpadu 170 101</t>
  </si>
  <si>
    <t>-1484523970</t>
  </si>
  <si>
    <t>44</t>
  </si>
  <si>
    <t>997223845...R</t>
  </si>
  <si>
    <t>Poplatek za uložení na skládce (skládkovné) odpadu asfaltového</t>
  </si>
  <si>
    <t>1175771232</t>
  </si>
  <si>
    <t>45</t>
  </si>
  <si>
    <t>-1506916454</t>
  </si>
  <si>
    <t>46</t>
  </si>
  <si>
    <t>998276101</t>
  </si>
  <si>
    <t>Přesun hmot pro trubní vedení z trub z plastických hmot otevřený výkop</t>
  </si>
  <si>
    <t>721557650</t>
  </si>
  <si>
    <t>VRN1</t>
  </si>
  <si>
    <t>Průzkumné, geodetické a projektové práce</t>
  </si>
  <si>
    <t>47</t>
  </si>
  <si>
    <t>012002000</t>
  </si>
  <si>
    <t>Geodetické práce</t>
  </si>
  <si>
    <t>267813877</t>
  </si>
  <si>
    <t>48</t>
  </si>
  <si>
    <t>030001000</t>
  </si>
  <si>
    <t>1474747016</t>
  </si>
  <si>
    <t>49</t>
  </si>
  <si>
    <t>-2071091546</t>
  </si>
  <si>
    <t>50</t>
  </si>
  <si>
    <t>313489465</t>
  </si>
  <si>
    <t>51</t>
  </si>
  <si>
    <t>821677291</t>
  </si>
  <si>
    <t>VRN7</t>
  </si>
  <si>
    <t>Provozní vlivy</t>
  </si>
  <si>
    <t>52</t>
  </si>
  <si>
    <t>070001000</t>
  </si>
  <si>
    <t>-1699331254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</si>
</sst>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43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54" t="s">
        <v>14</v>
      </c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  <c r="AN5" s="255"/>
      <c r="AO5" s="255"/>
      <c r="AP5" s="19"/>
      <c r="AQ5" s="19"/>
      <c r="AR5" s="17"/>
      <c r="BE5" s="233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56" t="s">
        <v>17</v>
      </c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19"/>
      <c r="AQ6" s="19"/>
      <c r="AR6" s="17"/>
      <c r="BE6" s="234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34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34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34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34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34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34"/>
      <c r="BS12" s="14" t="s">
        <v>6</v>
      </c>
    </row>
    <row r="13" spans="1:74" s="1" customFormat="1" ht="12" customHeight="1">
      <c r="B13" s="18"/>
      <c r="C13" s="19"/>
      <c r="D13" s="26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28</v>
      </c>
      <c r="AO13" s="19"/>
      <c r="AP13" s="19"/>
      <c r="AQ13" s="19"/>
      <c r="AR13" s="17"/>
      <c r="BE13" s="234"/>
      <c r="BS13" s="14" t="s">
        <v>6</v>
      </c>
    </row>
    <row r="14" spans="1:74" ht="12.75">
      <c r="B14" s="18"/>
      <c r="C14" s="19"/>
      <c r="D14" s="19"/>
      <c r="E14" s="257" t="s">
        <v>28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58"/>
      <c r="AK14" s="26" t="s">
        <v>26</v>
      </c>
      <c r="AL14" s="19"/>
      <c r="AM14" s="19"/>
      <c r="AN14" s="28" t="s">
        <v>28</v>
      </c>
      <c r="AO14" s="19"/>
      <c r="AP14" s="19"/>
      <c r="AQ14" s="19"/>
      <c r="AR14" s="17"/>
      <c r="BE14" s="234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34"/>
      <c r="BS15" s="14" t="s">
        <v>4</v>
      </c>
    </row>
    <row r="16" spans="1:74" s="1" customFormat="1" ht="12" customHeight="1">
      <c r="B16" s="18"/>
      <c r="C16" s="19"/>
      <c r="D16" s="26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34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34"/>
      <c r="BS17" s="14" t="s">
        <v>30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34"/>
      <c r="BS18" s="14" t="s">
        <v>6</v>
      </c>
    </row>
    <row r="19" spans="1:71" s="1" customFormat="1" ht="12" customHeight="1">
      <c r="B19" s="18"/>
      <c r="C19" s="19"/>
      <c r="D19" s="26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34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34"/>
      <c r="BS20" s="14" t="s">
        <v>30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34"/>
    </row>
    <row r="22" spans="1:71" s="1" customFormat="1" ht="12" customHeight="1">
      <c r="B22" s="18"/>
      <c r="C22" s="19"/>
      <c r="D22" s="26" t="s">
        <v>32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34"/>
    </row>
    <row r="23" spans="1:71" s="1" customFormat="1" ht="51" customHeight="1">
      <c r="B23" s="18"/>
      <c r="C23" s="19"/>
      <c r="D23" s="19"/>
      <c r="E23" s="259" t="s">
        <v>33</v>
      </c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59"/>
      <c r="AI23" s="259"/>
      <c r="AJ23" s="259"/>
      <c r="AK23" s="259"/>
      <c r="AL23" s="259"/>
      <c r="AM23" s="259"/>
      <c r="AN23" s="259"/>
      <c r="AO23" s="19"/>
      <c r="AP23" s="19"/>
      <c r="AQ23" s="19"/>
      <c r="AR23" s="17"/>
      <c r="BE23" s="234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34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34"/>
    </row>
    <row r="26" spans="1:71" s="2" customFormat="1" ht="25.9" customHeight="1">
      <c r="A26" s="31"/>
      <c r="B26" s="32"/>
      <c r="C26" s="33"/>
      <c r="D26" s="34" t="s">
        <v>34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36">
        <f>ROUND(AG94,2)</f>
        <v>0</v>
      </c>
      <c r="AL26" s="237"/>
      <c r="AM26" s="237"/>
      <c r="AN26" s="237"/>
      <c r="AO26" s="237"/>
      <c r="AP26" s="33"/>
      <c r="AQ26" s="33"/>
      <c r="AR26" s="36"/>
      <c r="BE26" s="234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34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60" t="s">
        <v>35</v>
      </c>
      <c r="M28" s="260"/>
      <c r="N28" s="260"/>
      <c r="O28" s="260"/>
      <c r="P28" s="260"/>
      <c r="Q28" s="33"/>
      <c r="R28" s="33"/>
      <c r="S28" s="33"/>
      <c r="T28" s="33"/>
      <c r="U28" s="33"/>
      <c r="V28" s="33"/>
      <c r="W28" s="260" t="s">
        <v>36</v>
      </c>
      <c r="X28" s="260"/>
      <c r="Y28" s="260"/>
      <c r="Z28" s="260"/>
      <c r="AA28" s="260"/>
      <c r="AB28" s="260"/>
      <c r="AC28" s="260"/>
      <c r="AD28" s="260"/>
      <c r="AE28" s="260"/>
      <c r="AF28" s="33"/>
      <c r="AG28" s="33"/>
      <c r="AH28" s="33"/>
      <c r="AI28" s="33"/>
      <c r="AJ28" s="33"/>
      <c r="AK28" s="260" t="s">
        <v>37</v>
      </c>
      <c r="AL28" s="260"/>
      <c r="AM28" s="260"/>
      <c r="AN28" s="260"/>
      <c r="AO28" s="260"/>
      <c r="AP28" s="33"/>
      <c r="AQ28" s="33"/>
      <c r="AR28" s="36"/>
      <c r="BE28" s="234"/>
    </row>
    <row r="29" spans="1:71" s="3" customFormat="1" ht="14.45" customHeight="1">
      <c r="B29" s="37"/>
      <c r="C29" s="38"/>
      <c r="D29" s="26" t="s">
        <v>38</v>
      </c>
      <c r="E29" s="38"/>
      <c r="F29" s="26" t="s">
        <v>39</v>
      </c>
      <c r="G29" s="38"/>
      <c r="H29" s="38"/>
      <c r="I29" s="38"/>
      <c r="J29" s="38"/>
      <c r="K29" s="38"/>
      <c r="L29" s="261">
        <v>0.21</v>
      </c>
      <c r="M29" s="232"/>
      <c r="N29" s="232"/>
      <c r="O29" s="232"/>
      <c r="P29" s="232"/>
      <c r="Q29" s="38"/>
      <c r="R29" s="38"/>
      <c r="S29" s="38"/>
      <c r="T29" s="38"/>
      <c r="U29" s="38"/>
      <c r="V29" s="38"/>
      <c r="W29" s="231">
        <f>ROUND(AZ94, 2)</f>
        <v>0</v>
      </c>
      <c r="X29" s="232"/>
      <c r="Y29" s="232"/>
      <c r="Z29" s="232"/>
      <c r="AA29" s="232"/>
      <c r="AB29" s="232"/>
      <c r="AC29" s="232"/>
      <c r="AD29" s="232"/>
      <c r="AE29" s="232"/>
      <c r="AF29" s="38"/>
      <c r="AG29" s="38"/>
      <c r="AH29" s="38"/>
      <c r="AI29" s="38"/>
      <c r="AJ29" s="38"/>
      <c r="AK29" s="231">
        <f>ROUND(AV94, 2)</f>
        <v>0</v>
      </c>
      <c r="AL29" s="232"/>
      <c r="AM29" s="232"/>
      <c r="AN29" s="232"/>
      <c r="AO29" s="232"/>
      <c r="AP29" s="38"/>
      <c r="AQ29" s="38"/>
      <c r="AR29" s="39"/>
      <c r="BE29" s="235"/>
    </row>
    <row r="30" spans="1:71" s="3" customFormat="1" ht="14.45" customHeight="1">
      <c r="B30" s="37"/>
      <c r="C30" s="38"/>
      <c r="D30" s="38"/>
      <c r="E30" s="38"/>
      <c r="F30" s="26" t="s">
        <v>40</v>
      </c>
      <c r="G30" s="38"/>
      <c r="H30" s="38"/>
      <c r="I30" s="38"/>
      <c r="J30" s="38"/>
      <c r="K30" s="38"/>
      <c r="L30" s="261">
        <v>0.15</v>
      </c>
      <c r="M30" s="232"/>
      <c r="N30" s="232"/>
      <c r="O30" s="232"/>
      <c r="P30" s="232"/>
      <c r="Q30" s="38"/>
      <c r="R30" s="38"/>
      <c r="S30" s="38"/>
      <c r="T30" s="38"/>
      <c r="U30" s="38"/>
      <c r="V30" s="38"/>
      <c r="W30" s="231">
        <f>ROUND(BA94, 2)</f>
        <v>0</v>
      </c>
      <c r="X30" s="232"/>
      <c r="Y30" s="232"/>
      <c r="Z30" s="232"/>
      <c r="AA30" s="232"/>
      <c r="AB30" s="232"/>
      <c r="AC30" s="232"/>
      <c r="AD30" s="232"/>
      <c r="AE30" s="232"/>
      <c r="AF30" s="38"/>
      <c r="AG30" s="38"/>
      <c r="AH30" s="38"/>
      <c r="AI30" s="38"/>
      <c r="AJ30" s="38"/>
      <c r="AK30" s="231">
        <f>ROUND(AW94, 2)</f>
        <v>0</v>
      </c>
      <c r="AL30" s="232"/>
      <c r="AM30" s="232"/>
      <c r="AN30" s="232"/>
      <c r="AO30" s="232"/>
      <c r="AP30" s="38"/>
      <c r="AQ30" s="38"/>
      <c r="AR30" s="39"/>
      <c r="BE30" s="235"/>
    </row>
    <row r="31" spans="1:71" s="3" customFormat="1" ht="14.45" hidden="1" customHeight="1">
      <c r="B31" s="37"/>
      <c r="C31" s="38"/>
      <c r="D31" s="38"/>
      <c r="E31" s="38"/>
      <c r="F31" s="26" t="s">
        <v>41</v>
      </c>
      <c r="G31" s="38"/>
      <c r="H31" s="38"/>
      <c r="I31" s="38"/>
      <c r="J31" s="38"/>
      <c r="K31" s="38"/>
      <c r="L31" s="261">
        <v>0.21</v>
      </c>
      <c r="M31" s="232"/>
      <c r="N31" s="232"/>
      <c r="O31" s="232"/>
      <c r="P31" s="232"/>
      <c r="Q31" s="38"/>
      <c r="R31" s="38"/>
      <c r="S31" s="38"/>
      <c r="T31" s="38"/>
      <c r="U31" s="38"/>
      <c r="V31" s="38"/>
      <c r="W31" s="231">
        <f>ROUND(BB94, 2)</f>
        <v>0</v>
      </c>
      <c r="X31" s="232"/>
      <c r="Y31" s="232"/>
      <c r="Z31" s="232"/>
      <c r="AA31" s="232"/>
      <c r="AB31" s="232"/>
      <c r="AC31" s="232"/>
      <c r="AD31" s="232"/>
      <c r="AE31" s="232"/>
      <c r="AF31" s="38"/>
      <c r="AG31" s="38"/>
      <c r="AH31" s="38"/>
      <c r="AI31" s="38"/>
      <c r="AJ31" s="38"/>
      <c r="AK31" s="231">
        <v>0</v>
      </c>
      <c r="AL31" s="232"/>
      <c r="AM31" s="232"/>
      <c r="AN31" s="232"/>
      <c r="AO31" s="232"/>
      <c r="AP31" s="38"/>
      <c r="AQ31" s="38"/>
      <c r="AR31" s="39"/>
      <c r="BE31" s="235"/>
    </row>
    <row r="32" spans="1:71" s="3" customFormat="1" ht="14.45" hidden="1" customHeight="1">
      <c r="B32" s="37"/>
      <c r="C32" s="38"/>
      <c r="D32" s="38"/>
      <c r="E32" s="38"/>
      <c r="F32" s="26" t="s">
        <v>42</v>
      </c>
      <c r="G32" s="38"/>
      <c r="H32" s="38"/>
      <c r="I32" s="38"/>
      <c r="J32" s="38"/>
      <c r="K32" s="38"/>
      <c r="L32" s="261">
        <v>0.15</v>
      </c>
      <c r="M32" s="232"/>
      <c r="N32" s="232"/>
      <c r="O32" s="232"/>
      <c r="P32" s="232"/>
      <c r="Q32" s="38"/>
      <c r="R32" s="38"/>
      <c r="S32" s="38"/>
      <c r="T32" s="38"/>
      <c r="U32" s="38"/>
      <c r="V32" s="38"/>
      <c r="W32" s="231">
        <f>ROUND(BC94, 2)</f>
        <v>0</v>
      </c>
      <c r="X32" s="232"/>
      <c r="Y32" s="232"/>
      <c r="Z32" s="232"/>
      <c r="AA32" s="232"/>
      <c r="AB32" s="232"/>
      <c r="AC32" s="232"/>
      <c r="AD32" s="232"/>
      <c r="AE32" s="232"/>
      <c r="AF32" s="38"/>
      <c r="AG32" s="38"/>
      <c r="AH32" s="38"/>
      <c r="AI32" s="38"/>
      <c r="AJ32" s="38"/>
      <c r="AK32" s="231">
        <v>0</v>
      </c>
      <c r="AL32" s="232"/>
      <c r="AM32" s="232"/>
      <c r="AN32" s="232"/>
      <c r="AO32" s="232"/>
      <c r="AP32" s="38"/>
      <c r="AQ32" s="38"/>
      <c r="AR32" s="39"/>
      <c r="BE32" s="235"/>
    </row>
    <row r="33" spans="1:57" s="3" customFormat="1" ht="14.45" hidden="1" customHeight="1">
      <c r="B33" s="37"/>
      <c r="C33" s="38"/>
      <c r="D33" s="38"/>
      <c r="E33" s="38"/>
      <c r="F33" s="26" t="s">
        <v>43</v>
      </c>
      <c r="G33" s="38"/>
      <c r="H33" s="38"/>
      <c r="I33" s="38"/>
      <c r="J33" s="38"/>
      <c r="K33" s="38"/>
      <c r="L33" s="261">
        <v>0</v>
      </c>
      <c r="M33" s="232"/>
      <c r="N33" s="232"/>
      <c r="O33" s="232"/>
      <c r="P33" s="232"/>
      <c r="Q33" s="38"/>
      <c r="R33" s="38"/>
      <c r="S33" s="38"/>
      <c r="T33" s="38"/>
      <c r="U33" s="38"/>
      <c r="V33" s="38"/>
      <c r="W33" s="231">
        <f>ROUND(BD94, 2)</f>
        <v>0</v>
      </c>
      <c r="X33" s="232"/>
      <c r="Y33" s="232"/>
      <c r="Z33" s="232"/>
      <c r="AA33" s="232"/>
      <c r="AB33" s="232"/>
      <c r="AC33" s="232"/>
      <c r="AD33" s="232"/>
      <c r="AE33" s="232"/>
      <c r="AF33" s="38"/>
      <c r="AG33" s="38"/>
      <c r="AH33" s="38"/>
      <c r="AI33" s="38"/>
      <c r="AJ33" s="38"/>
      <c r="AK33" s="231">
        <v>0</v>
      </c>
      <c r="AL33" s="232"/>
      <c r="AM33" s="232"/>
      <c r="AN33" s="232"/>
      <c r="AO33" s="232"/>
      <c r="AP33" s="38"/>
      <c r="AQ33" s="38"/>
      <c r="AR33" s="39"/>
      <c r="BE33" s="235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34"/>
    </row>
    <row r="35" spans="1:57" s="2" customFormat="1" ht="25.9" customHeight="1">
      <c r="A35" s="31"/>
      <c r="B35" s="32"/>
      <c r="C35" s="40"/>
      <c r="D35" s="41" t="s">
        <v>44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45</v>
      </c>
      <c r="U35" s="42"/>
      <c r="V35" s="42"/>
      <c r="W35" s="42"/>
      <c r="X35" s="238" t="s">
        <v>46</v>
      </c>
      <c r="Y35" s="239"/>
      <c r="Z35" s="239"/>
      <c r="AA35" s="239"/>
      <c r="AB35" s="239"/>
      <c r="AC35" s="42"/>
      <c r="AD35" s="42"/>
      <c r="AE35" s="42"/>
      <c r="AF35" s="42"/>
      <c r="AG35" s="42"/>
      <c r="AH35" s="42"/>
      <c r="AI35" s="42"/>
      <c r="AJ35" s="42"/>
      <c r="AK35" s="240">
        <f>SUM(AK26:AK33)</f>
        <v>0</v>
      </c>
      <c r="AL35" s="239"/>
      <c r="AM35" s="239"/>
      <c r="AN35" s="239"/>
      <c r="AO35" s="241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47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48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 ht="11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 ht="11.25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 ht="11.25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 ht="11.25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 ht="11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 ht="11.2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 ht="11.25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 ht="11.25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 ht="11.25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 ht="11.25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49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50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49</v>
      </c>
      <c r="AI60" s="35"/>
      <c r="AJ60" s="35"/>
      <c r="AK60" s="35"/>
      <c r="AL60" s="35"/>
      <c r="AM60" s="49" t="s">
        <v>50</v>
      </c>
      <c r="AN60" s="35"/>
      <c r="AO60" s="35"/>
      <c r="AP60" s="33"/>
      <c r="AQ60" s="33"/>
      <c r="AR60" s="36"/>
      <c r="BE60" s="31"/>
    </row>
    <row r="61" spans="1:57" ht="11.25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 ht="11.25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 ht="11.25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51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52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 ht="11.2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 ht="11.2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 ht="11.25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 ht="11.25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 ht="11.25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 ht="11.25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 ht="11.25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 ht="11.25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 ht="11.25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 ht="11.25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49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50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49</v>
      </c>
      <c r="AI75" s="35"/>
      <c r="AJ75" s="35"/>
      <c r="AK75" s="35"/>
      <c r="AL75" s="35"/>
      <c r="AM75" s="49" t="s">
        <v>50</v>
      </c>
      <c r="AN75" s="35"/>
      <c r="AO75" s="35"/>
      <c r="AP75" s="33"/>
      <c r="AQ75" s="33"/>
      <c r="AR75" s="36"/>
      <c r="BE75" s="31"/>
    </row>
    <row r="76" spans="1:57" s="2" customFormat="1" ht="11.25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53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TSM-MO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51" t="str">
        <f>K6</f>
        <v>Oprava komunikací Hranečník - oprava 1</v>
      </c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 xml:space="preserve"> 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53" t="str">
        <f>IF(AN8= "","",AN8)</f>
        <v>21. 6. 2019</v>
      </c>
      <c r="AN87" s="253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49" t="str">
        <f>IF(E17="","",E17)</f>
        <v xml:space="preserve"> </v>
      </c>
      <c r="AN89" s="250"/>
      <c r="AO89" s="250"/>
      <c r="AP89" s="250"/>
      <c r="AQ89" s="33"/>
      <c r="AR89" s="36"/>
      <c r="AS89" s="243" t="s">
        <v>54</v>
      </c>
      <c r="AT89" s="244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49" t="str">
        <f>IF(E20="","",E20)</f>
        <v xml:space="preserve"> </v>
      </c>
      <c r="AN90" s="250"/>
      <c r="AO90" s="250"/>
      <c r="AP90" s="250"/>
      <c r="AQ90" s="33"/>
      <c r="AR90" s="36"/>
      <c r="AS90" s="245"/>
      <c r="AT90" s="246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47"/>
      <c r="AT91" s="248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62" t="s">
        <v>55</v>
      </c>
      <c r="D92" s="263"/>
      <c r="E92" s="263"/>
      <c r="F92" s="263"/>
      <c r="G92" s="263"/>
      <c r="H92" s="70"/>
      <c r="I92" s="264" t="s">
        <v>56</v>
      </c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5" t="s">
        <v>57</v>
      </c>
      <c r="AH92" s="263"/>
      <c r="AI92" s="263"/>
      <c r="AJ92" s="263"/>
      <c r="AK92" s="263"/>
      <c r="AL92" s="263"/>
      <c r="AM92" s="263"/>
      <c r="AN92" s="264" t="s">
        <v>58</v>
      </c>
      <c r="AO92" s="263"/>
      <c r="AP92" s="266"/>
      <c r="AQ92" s="71" t="s">
        <v>59</v>
      </c>
      <c r="AR92" s="36"/>
      <c r="AS92" s="72" t="s">
        <v>60</v>
      </c>
      <c r="AT92" s="73" t="s">
        <v>61</v>
      </c>
      <c r="AU92" s="73" t="s">
        <v>62</v>
      </c>
      <c r="AV92" s="73" t="s">
        <v>63</v>
      </c>
      <c r="AW92" s="73" t="s">
        <v>64</v>
      </c>
      <c r="AX92" s="73" t="s">
        <v>65</v>
      </c>
      <c r="AY92" s="73" t="s">
        <v>66</v>
      </c>
      <c r="AZ92" s="73" t="s">
        <v>67</v>
      </c>
      <c r="BA92" s="73" t="s">
        <v>68</v>
      </c>
      <c r="BB92" s="73" t="s">
        <v>69</v>
      </c>
      <c r="BC92" s="73" t="s">
        <v>70</v>
      </c>
      <c r="BD92" s="74" t="s">
        <v>71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72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70">
        <f>ROUND(SUM(AG95:AG96),2)</f>
        <v>0</v>
      </c>
      <c r="AH94" s="270"/>
      <c r="AI94" s="270"/>
      <c r="AJ94" s="270"/>
      <c r="AK94" s="270"/>
      <c r="AL94" s="270"/>
      <c r="AM94" s="270"/>
      <c r="AN94" s="271">
        <f>SUM(AG94,AT94)</f>
        <v>0</v>
      </c>
      <c r="AO94" s="271"/>
      <c r="AP94" s="271"/>
      <c r="AQ94" s="82" t="s">
        <v>1</v>
      </c>
      <c r="AR94" s="83"/>
      <c r="AS94" s="84">
        <f>ROUND(SUM(AS95:AS96),2)</f>
        <v>0</v>
      </c>
      <c r="AT94" s="85">
        <f>ROUND(SUM(AV94:AW94),2)</f>
        <v>0</v>
      </c>
      <c r="AU94" s="86">
        <f>ROUND(SUM(AU95:AU96),5)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ROUND(SUM(AZ95:AZ96),2)</f>
        <v>0</v>
      </c>
      <c r="BA94" s="85">
        <f>ROUND(SUM(BA95:BA96),2)</f>
        <v>0</v>
      </c>
      <c r="BB94" s="85">
        <f>ROUND(SUM(BB95:BB96),2)</f>
        <v>0</v>
      </c>
      <c r="BC94" s="85">
        <f>ROUND(SUM(BC95:BC96),2)</f>
        <v>0</v>
      </c>
      <c r="BD94" s="87">
        <f>ROUND(SUM(BD95:BD96),2)</f>
        <v>0</v>
      </c>
      <c r="BS94" s="88" t="s">
        <v>73</v>
      </c>
      <c r="BT94" s="88" t="s">
        <v>74</v>
      </c>
      <c r="BU94" s="89" t="s">
        <v>75</v>
      </c>
      <c r="BV94" s="88" t="s">
        <v>76</v>
      </c>
      <c r="BW94" s="88" t="s">
        <v>5</v>
      </c>
      <c r="BX94" s="88" t="s">
        <v>77</v>
      </c>
      <c r="CL94" s="88" t="s">
        <v>1</v>
      </c>
    </row>
    <row r="95" spans="1:91" s="7" customFormat="1" ht="16.5" customHeight="1">
      <c r="A95" s="90" t="s">
        <v>78</v>
      </c>
      <c r="B95" s="91"/>
      <c r="C95" s="92"/>
      <c r="D95" s="269" t="s">
        <v>79</v>
      </c>
      <c r="E95" s="269"/>
      <c r="F95" s="269"/>
      <c r="G95" s="269"/>
      <c r="H95" s="269"/>
      <c r="I95" s="93"/>
      <c r="J95" s="269" t="s">
        <v>80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67">
        <f>'1 - Příjezdová komunikace...'!J30</f>
        <v>0</v>
      </c>
      <c r="AH95" s="268"/>
      <c r="AI95" s="268"/>
      <c r="AJ95" s="268"/>
      <c r="AK95" s="268"/>
      <c r="AL95" s="268"/>
      <c r="AM95" s="268"/>
      <c r="AN95" s="267">
        <f>SUM(AG95,AT95)</f>
        <v>0</v>
      </c>
      <c r="AO95" s="268"/>
      <c r="AP95" s="268"/>
      <c r="AQ95" s="94" t="s">
        <v>81</v>
      </c>
      <c r="AR95" s="95"/>
      <c r="AS95" s="96">
        <v>0</v>
      </c>
      <c r="AT95" s="97">
        <f>ROUND(SUM(AV95:AW95),2)</f>
        <v>0</v>
      </c>
      <c r="AU95" s="98">
        <f>'1 - Příjezdová komunikace...'!P126</f>
        <v>0</v>
      </c>
      <c r="AV95" s="97">
        <f>'1 - Příjezdová komunikace...'!J33</f>
        <v>0</v>
      </c>
      <c r="AW95" s="97">
        <f>'1 - Příjezdová komunikace...'!J34</f>
        <v>0</v>
      </c>
      <c r="AX95" s="97">
        <f>'1 - Příjezdová komunikace...'!J35</f>
        <v>0</v>
      </c>
      <c r="AY95" s="97">
        <f>'1 - Příjezdová komunikace...'!J36</f>
        <v>0</v>
      </c>
      <c r="AZ95" s="97">
        <f>'1 - Příjezdová komunikace...'!F33</f>
        <v>0</v>
      </c>
      <c r="BA95" s="97">
        <f>'1 - Příjezdová komunikace...'!F34</f>
        <v>0</v>
      </c>
      <c r="BB95" s="97">
        <f>'1 - Příjezdová komunikace...'!F35</f>
        <v>0</v>
      </c>
      <c r="BC95" s="97">
        <f>'1 - Příjezdová komunikace...'!F36</f>
        <v>0</v>
      </c>
      <c r="BD95" s="99">
        <f>'1 - Příjezdová komunikace...'!F37</f>
        <v>0</v>
      </c>
      <c r="BT95" s="100" t="s">
        <v>79</v>
      </c>
      <c r="BV95" s="100" t="s">
        <v>76</v>
      </c>
      <c r="BW95" s="100" t="s">
        <v>82</v>
      </c>
      <c r="BX95" s="100" t="s">
        <v>5</v>
      </c>
      <c r="CL95" s="100" t="s">
        <v>1</v>
      </c>
      <c r="CM95" s="100" t="s">
        <v>83</v>
      </c>
    </row>
    <row r="96" spans="1:91" s="7" customFormat="1" ht="16.5" customHeight="1">
      <c r="A96" s="90" t="s">
        <v>78</v>
      </c>
      <c r="B96" s="91"/>
      <c r="C96" s="92"/>
      <c r="D96" s="269" t="s">
        <v>83</v>
      </c>
      <c r="E96" s="269"/>
      <c r="F96" s="269"/>
      <c r="G96" s="269"/>
      <c r="H96" s="269"/>
      <c r="I96" s="93"/>
      <c r="J96" s="269" t="s">
        <v>84</v>
      </c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67">
        <f>'2 - Nájezdový oblouk v ar...'!J30</f>
        <v>0</v>
      </c>
      <c r="AH96" s="268"/>
      <c r="AI96" s="268"/>
      <c r="AJ96" s="268"/>
      <c r="AK96" s="268"/>
      <c r="AL96" s="268"/>
      <c r="AM96" s="268"/>
      <c r="AN96" s="267">
        <f>SUM(AG96,AT96)</f>
        <v>0</v>
      </c>
      <c r="AO96" s="268"/>
      <c r="AP96" s="268"/>
      <c r="AQ96" s="94" t="s">
        <v>81</v>
      </c>
      <c r="AR96" s="95"/>
      <c r="AS96" s="101">
        <v>0</v>
      </c>
      <c r="AT96" s="102">
        <f>ROUND(SUM(AV96:AW96),2)</f>
        <v>0</v>
      </c>
      <c r="AU96" s="103">
        <f>'2 - Nájezdový oblouk v ar...'!P131</f>
        <v>0</v>
      </c>
      <c r="AV96" s="102">
        <f>'2 - Nájezdový oblouk v ar...'!J33</f>
        <v>0</v>
      </c>
      <c r="AW96" s="102">
        <f>'2 - Nájezdový oblouk v ar...'!J34</f>
        <v>0</v>
      </c>
      <c r="AX96" s="102">
        <f>'2 - Nájezdový oblouk v ar...'!J35</f>
        <v>0</v>
      </c>
      <c r="AY96" s="102">
        <f>'2 - Nájezdový oblouk v ar...'!J36</f>
        <v>0</v>
      </c>
      <c r="AZ96" s="102">
        <f>'2 - Nájezdový oblouk v ar...'!F33</f>
        <v>0</v>
      </c>
      <c r="BA96" s="102">
        <f>'2 - Nájezdový oblouk v ar...'!F34</f>
        <v>0</v>
      </c>
      <c r="BB96" s="102">
        <f>'2 - Nájezdový oblouk v ar...'!F35</f>
        <v>0</v>
      </c>
      <c r="BC96" s="102">
        <f>'2 - Nájezdový oblouk v ar...'!F36</f>
        <v>0</v>
      </c>
      <c r="BD96" s="104">
        <f>'2 - Nájezdový oblouk v ar...'!F37</f>
        <v>0</v>
      </c>
      <c r="BT96" s="100" t="s">
        <v>79</v>
      </c>
      <c r="BV96" s="100" t="s">
        <v>76</v>
      </c>
      <c r="BW96" s="100" t="s">
        <v>85</v>
      </c>
      <c r="BX96" s="100" t="s">
        <v>5</v>
      </c>
      <c r="CL96" s="100" t="s">
        <v>1</v>
      </c>
      <c r="CM96" s="100" t="s">
        <v>83</v>
      </c>
    </row>
    <row r="97" spans="1:57" s="2" customFormat="1" ht="30" customHeight="1">
      <c r="A97" s="31"/>
      <c r="B97" s="32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s="2" customFormat="1" ht="6.95" customHeight="1">
      <c r="A98" s="31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36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</sheetData>
  <sheetProtection algorithmName="SHA-512" hashValue="IO81T5YWpf1w51aKIseskEL15Z176tMsM7mbk5Fe5qFZTmYkpSsbVD5L1EOH0gkXIrMCvmgQO8P6NtMqm1uqIg==" saltValue="gVzRtKZbJcQpT/SdnW/mSLlYN3pXxTzYOkBHO9HVlUvOAcUC/HdIr+WqYd4YZJWujZ9N+o7+GvkIVAMQzs8GCQ==" spinCount="100000" sheet="1" objects="1" scenarios="1" formatColumns="0" formatRows="0"/>
  <mergeCells count="46">
    <mergeCell ref="AN96:AP96"/>
    <mergeCell ref="AG96:AM96"/>
    <mergeCell ref="D96:H96"/>
    <mergeCell ref="J96:AF96"/>
    <mergeCell ref="AG94:AM94"/>
    <mergeCell ref="AN94:AP94"/>
    <mergeCell ref="AG92:AM92"/>
    <mergeCell ref="AN92:AP92"/>
    <mergeCell ref="AN95:AP95"/>
    <mergeCell ref="AG95:AM95"/>
    <mergeCell ref="D95:H95"/>
    <mergeCell ref="J95:AF95"/>
    <mergeCell ref="L30:P30"/>
    <mergeCell ref="L31:P31"/>
    <mergeCell ref="L32:P32"/>
    <mergeCell ref="L33:P33"/>
    <mergeCell ref="C92:G92"/>
    <mergeCell ref="I92:AF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1 - Příjezdová komunikace...'!C2" display="/"/>
    <hyperlink ref="A96" location="'2 - Nájezdový oblouk v a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3"/>
  <sheetViews>
    <sheetView showGridLines="0" tabSelected="1" topLeftCell="A2" workbookViewId="0">
      <selection activeCell="W134" sqref="W13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5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4" t="s">
        <v>82</v>
      </c>
    </row>
    <row r="3" spans="1:46" s="1" customFormat="1" ht="6.95" hidden="1" customHeight="1">
      <c r="B3" s="106"/>
      <c r="C3" s="107"/>
      <c r="D3" s="107"/>
      <c r="E3" s="107"/>
      <c r="F3" s="107"/>
      <c r="G3" s="107"/>
      <c r="H3" s="107"/>
      <c r="I3" s="108"/>
      <c r="J3" s="107"/>
      <c r="K3" s="107"/>
      <c r="L3" s="17"/>
      <c r="AT3" s="14" t="s">
        <v>83</v>
      </c>
    </row>
    <row r="4" spans="1:46" s="1" customFormat="1" ht="24.95" hidden="1" customHeight="1">
      <c r="B4" s="17"/>
      <c r="D4" s="109" t="s">
        <v>86</v>
      </c>
      <c r="I4" s="105"/>
      <c r="L4" s="17"/>
      <c r="M4" s="110" t="s">
        <v>10</v>
      </c>
      <c r="AT4" s="14" t="s">
        <v>4</v>
      </c>
    </row>
    <row r="5" spans="1:46" s="1" customFormat="1" ht="6.95" hidden="1" customHeight="1">
      <c r="B5" s="17"/>
      <c r="I5" s="105"/>
      <c r="L5" s="17"/>
    </row>
    <row r="6" spans="1:46" s="1" customFormat="1" ht="12" hidden="1" customHeight="1">
      <c r="B6" s="17"/>
      <c r="D6" s="111" t="s">
        <v>16</v>
      </c>
      <c r="I6" s="105"/>
      <c r="L6" s="17"/>
    </row>
    <row r="7" spans="1:46" s="1" customFormat="1" ht="16.5" hidden="1" customHeight="1">
      <c r="B7" s="17"/>
      <c r="E7" s="272" t="str">
        <f>'Rekapitulace stavby'!K6</f>
        <v>Oprava komunikací Hranečník - oprava 1</v>
      </c>
      <c r="F7" s="273"/>
      <c r="G7" s="273"/>
      <c r="H7" s="273"/>
      <c r="I7" s="105"/>
      <c r="L7" s="17"/>
    </row>
    <row r="8" spans="1:46" s="2" customFormat="1" ht="12" hidden="1" customHeight="1">
      <c r="A8" s="31"/>
      <c r="B8" s="36"/>
      <c r="C8" s="31"/>
      <c r="D8" s="111" t="s">
        <v>87</v>
      </c>
      <c r="E8" s="31"/>
      <c r="F8" s="31"/>
      <c r="G8" s="31"/>
      <c r="H8" s="31"/>
      <c r="I8" s="112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74" t="s">
        <v>88</v>
      </c>
      <c r="F9" s="275"/>
      <c r="G9" s="275"/>
      <c r="H9" s="275"/>
      <c r="I9" s="112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112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11" t="s">
        <v>18</v>
      </c>
      <c r="E11" s="31"/>
      <c r="F11" s="113" t="s">
        <v>1</v>
      </c>
      <c r="G11" s="31"/>
      <c r="H11" s="31"/>
      <c r="I11" s="114" t="s">
        <v>19</v>
      </c>
      <c r="J11" s="113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11" t="s">
        <v>20</v>
      </c>
      <c r="E12" s="31"/>
      <c r="F12" s="113" t="s">
        <v>21</v>
      </c>
      <c r="G12" s="31"/>
      <c r="H12" s="31"/>
      <c r="I12" s="114" t="s">
        <v>22</v>
      </c>
      <c r="J12" s="115" t="str">
        <f>'Rekapitulace stavby'!AN8</f>
        <v>21. 6. 2019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112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1" t="s">
        <v>24</v>
      </c>
      <c r="E14" s="31"/>
      <c r="F14" s="31"/>
      <c r="G14" s="31"/>
      <c r="H14" s="31"/>
      <c r="I14" s="114" t="s">
        <v>25</v>
      </c>
      <c r="J14" s="113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3" t="str">
        <f>IF('Rekapitulace stavby'!E11="","",'Rekapitulace stavby'!E11)</f>
        <v xml:space="preserve"> </v>
      </c>
      <c r="F15" s="31"/>
      <c r="G15" s="31"/>
      <c r="H15" s="31"/>
      <c r="I15" s="114" t="s">
        <v>26</v>
      </c>
      <c r="J15" s="113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112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11" t="s">
        <v>27</v>
      </c>
      <c r="E17" s="31"/>
      <c r="F17" s="31"/>
      <c r="G17" s="31"/>
      <c r="H17" s="31"/>
      <c r="I17" s="114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76" t="str">
        <f>'Rekapitulace stavby'!E14</f>
        <v>Vyplň údaj</v>
      </c>
      <c r="F18" s="277"/>
      <c r="G18" s="277"/>
      <c r="H18" s="277"/>
      <c r="I18" s="114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112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11" t="s">
        <v>29</v>
      </c>
      <c r="E20" s="31"/>
      <c r="F20" s="31"/>
      <c r="G20" s="31"/>
      <c r="H20" s="31"/>
      <c r="I20" s="114" t="s">
        <v>25</v>
      </c>
      <c r="J20" s="113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3" t="str">
        <f>IF('Rekapitulace stavby'!E17="","",'Rekapitulace stavby'!E17)</f>
        <v xml:space="preserve"> </v>
      </c>
      <c r="F21" s="31"/>
      <c r="G21" s="31"/>
      <c r="H21" s="31"/>
      <c r="I21" s="114" t="s">
        <v>26</v>
      </c>
      <c r="J21" s="113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112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11" t="s">
        <v>31</v>
      </c>
      <c r="E23" s="31"/>
      <c r="F23" s="31"/>
      <c r="G23" s="31"/>
      <c r="H23" s="31"/>
      <c r="I23" s="114" t="s">
        <v>25</v>
      </c>
      <c r="J23" s="113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3" t="str">
        <f>IF('Rekapitulace stavby'!E20="","",'Rekapitulace stavby'!E20)</f>
        <v xml:space="preserve"> </v>
      </c>
      <c r="F24" s="31"/>
      <c r="G24" s="31"/>
      <c r="H24" s="31"/>
      <c r="I24" s="114" t="s">
        <v>26</v>
      </c>
      <c r="J24" s="113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112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11" t="s">
        <v>32</v>
      </c>
      <c r="E26" s="31"/>
      <c r="F26" s="31"/>
      <c r="G26" s="31"/>
      <c r="H26" s="31"/>
      <c r="I26" s="112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6"/>
      <c r="B27" s="117"/>
      <c r="C27" s="116"/>
      <c r="D27" s="116"/>
      <c r="E27" s="278" t="s">
        <v>1</v>
      </c>
      <c r="F27" s="278"/>
      <c r="G27" s="278"/>
      <c r="H27" s="278"/>
      <c r="I27" s="118"/>
      <c r="J27" s="116"/>
      <c r="K27" s="116"/>
      <c r="L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112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20"/>
      <c r="E29" s="120"/>
      <c r="F29" s="120"/>
      <c r="G29" s="120"/>
      <c r="H29" s="120"/>
      <c r="I29" s="121"/>
      <c r="J29" s="120"/>
      <c r="K29" s="12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22" t="s">
        <v>34</v>
      </c>
      <c r="E30" s="31"/>
      <c r="F30" s="31"/>
      <c r="G30" s="31"/>
      <c r="H30" s="31"/>
      <c r="I30" s="112"/>
      <c r="J30" s="123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0"/>
      <c r="E31" s="120"/>
      <c r="F31" s="120"/>
      <c r="G31" s="120"/>
      <c r="H31" s="120"/>
      <c r="I31" s="121"/>
      <c r="J31" s="120"/>
      <c r="K31" s="120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24" t="s">
        <v>36</v>
      </c>
      <c r="G32" s="31"/>
      <c r="H32" s="31"/>
      <c r="I32" s="125" t="s">
        <v>35</v>
      </c>
      <c r="J32" s="124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26" t="s">
        <v>38</v>
      </c>
      <c r="E33" s="111" t="s">
        <v>39</v>
      </c>
      <c r="F33" s="127">
        <f>ROUND((SUM(BE126:BE152)),  2)</f>
        <v>0</v>
      </c>
      <c r="G33" s="31"/>
      <c r="H33" s="31"/>
      <c r="I33" s="128">
        <v>0.21</v>
      </c>
      <c r="J33" s="127">
        <f>ROUND(((SUM(BE126:BE152))*I33),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11" t="s">
        <v>40</v>
      </c>
      <c r="F34" s="127">
        <f>ROUND((SUM(BF126:BF152)),  2)</f>
        <v>0</v>
      </c>
      <c r="G34" s="31"/>
      <c r="H34" s="31"/>
      <c r="I34" s="128">
        <v>0.15</v>
      </c>
      <c r="J34" s="127">
        <f>ROUND(((SUM(BF126:BF152))*I34),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1" t="s">
        <v>41</v>
      </c>
      <c r="F35" s="127">
        <f>ROUND((SUM(BG126:BG152)),  2)</f>
        <v>0</v>
      </c>
      <c r="G35" s="31"/>
      <c r="H35" s="31"/>
      <c r="I35" s="128">
        <v>0.21</v>
      </c>
      <c r="J35" s="127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1" t="s">
        <v>42</v>
      </c>
      <c r="F36" s="127">
        <f>ROUND((SUM(BH126:BH152)),  2)</f>
        <v>0</v>
      </c>
      <c r="G36" s="31"/>
      <c r="H36" s="31"/>
      <c r="I36" s="128">
        <v>0.15</v>
      </c>
      <c r="J36" s="127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1" t="s">
        <v>43</v>
      </c>
      <c r="F37" s="127">
        <f>ROUND((SUM(BI126:BI152)),  2)</f>
        <v>0</v>
      </c>
      <c r="G37" s="31"/>
      <c r="H37" s="31"/>
      <c r="I37" s="128">
        <v>0</v>
      </c>
      <c r="J37" s="127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112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9"/>
      <c r="D39" s="130" t="s">
        <v>44</v>
      </c>
      <c r="E39" s="131"/>
      <c r="F39" s="131"/>
      <c r="G39" s="132" t="s">
        <v>45</v>
      </c>
      <c r="H39" s="133" t="s">
        <v>46</v>
      </c>
      <c r="I39" s="134"/>
      <c r="J39" s="135">
        <f>SUM(J30:J37)</f>
        <v>0</v>
      </c>
      <c r="K39" s="136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112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I41" s="105"/>
      <c r="L41" s="17"/>
    </row>
    <row r="42" spans="1:31" s="1" customFormat="1" ht="14.45" hidden="1" customHeight="1">
      <c r="B42" s="17"/>
      <c r="I42" s="105"/>
      <c r="L42" s="17"/>
    </row>
    <row r="43" spans="1:31" s="1" customFormat="1" ht="14.45" hidden="1" customHeight="1">
      <c r="B43" s="17"/>
      <c r="I43" s="105"/>
      <c r="L43" s="17"/>
    </row>
    <row r="44" spans="1:31" s="1" customFormat="1" ht="14.45" hidden="1" customHeight="1">
      <c r="B44" s="17"/>
      <c r="I44" s="105"/>
      <c r="L44" s="17"/>
    </row>
    <row r="45" spans="1:31" s="1" customFormat="1" ht="14.45" hidden="1" customHeight="1">
      <c r="B45" s="17"/>
      <c r="I45" s="105"/>
      <c r="L45" s="17"/>
    </row>
    <row r="46" spans="1:31" s="1" customFormat="1" ht="14.45" hidden="1" customHeight="1">
      <c r="B46" s="17"/>
      <c r="I46" s="105"/>
      <c r="L46" s="17"/>
    </row>
    <row r="47" spans="1:31" s="1" customFormat="1" ht="14.45" hidden="1" customHeight="1">
      <c r="B47" s="17"/>
      <c r="I47" s="105"/>
      <c r="L47" s="17"/>
    </row>
    <row r="48" spans="1:31" s="1" customFormat="1" ht="14.45" hidden="1" customHeight="1">
      <c r="B48" s="17"/>
      <c r="I48" s="105"/>
      <c r="L48" s="17"/>
    </row>
    <row r="49" spans="1:31" s="1" customFormat="1" ht="14.45" hidden="1" customHeight="1">
      <c r="B49" s="17"/>
      <c r="I49" s="105"/>
      <c r="L49" s="17"/>
    </row>
    <row r="50" spans="1:31" s="2" customFormat="1" ht="14.45" hidden="1" customHeight="1">
      <c r="B50" s="48"/>
      <c r="D50" s="137" t="s">
        <v>47</v>
      </c>
      <c r="E50" s="138"/>
      <c r="F50" s="138"/>
      <c r="G50" s="137" t="s">
        <v>48</v>
      </c>
      <c r="H50" s="138"/>
      <c r="I50" s="139"/>
      <c r="J50" s="138"/>
      <c r="K50" s="138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0" t="s">
        <v>49</v>
      </c>
      <c r="E61" s="141"/>
      <c r="F61" s="142" t="s">
        <v>50</v>
      </c>
      <c r="G61" s="140" t="s">
        <v>49</v>
      </c>
      <c r="H61" s="141"/>
      <c r="I61" s="143"/>
      <c r="J61" s="144" t="s">
        <v>50</v>
      </c>
      <c r="K61" s="141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37" t="s">
        <v>51</v>
      </c>
      <c r="E65" s="145"/>
      <c r="F65" s="145"/>
      <c r="G65" s="137" t="s">
        <v>52</v>
      </c>
      <c r="H65" s="145"/>
      <c r="I65" s="146"/>
      <c r="J65" s="145"/>
      <c r="K65" s="14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0" t="s">
        <v>49</v>
      </c>
      <c r="E76" s="141"/>
      <c r="F76" s="142" t="s">
        <v>50</v>
      </c>
      <c r="G76" s="140" t="s">
        <v>49</v>
      </c>
      <c r="H76" s="141"/>
      <c r="I76" s="143"/>
      <c r="J76" s="144" t="s">
        <v>50</v>
      </c>
      <c r="K76" s="141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47"/>
      <c r="C77" s="148"/>
      <c r="D77" s="148"/>
      <c r="E77" s="148"/>
      <c r="F77" s="148"/>
      <c r="G77" s="148"/>
      <c r="H77" s="148"/>
      <c r="I77" s="149"/>
      <c r="J77" s="148"/>
      <c r="K77" s="148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1"/>
      <c r="B81" s="150"/>
      <c r="C81" s="151"/>
      <c r="D81" s="151"/>
      <c r="E81" s="151"/>
      <c r="F81" s="151"/>
      <c r="G81" s="151"/>
      <c r="H81" s="151"/>
      <c r="I81" s="152"/>
      <c r="J81" s="151"/>
      <c r="K81" s="151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112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112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112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9" t="str">
        <f>E7</f>
        <v>Oprava komunikací Hranečník - oprava 1</v>
      </c>
      <c r="F85" s="280"/>
      <c r="G85" s="280"/>
      <c r="H85" s="280"/>
      <c r="I85" s="112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112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51" t="str">
        <f>E9</f>
        <v>1 - Příjezdová komunikace Hranečník</v>
      </c>
      <c r="F87" s="281"/>
      <c r="G87" s="281"/>
      <c r="H87" s="281"/>
      <c r="I87" s="112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112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114" t="s">
        <v>22</v>
      </c>
      <c r="J89" s="63" t="str">
        <f>IF(J12="","",J12)</f>
        <v>21. 6. 2019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112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114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114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112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53" t="s">
        <v>90</v>
      </c>
      <c r="D94" s="154"/>
      <c r="E94" s="154"/>
      <c r="F94" s="154"/>
      <c r="G94" s="154"/>
      <c r="H94" s="154"/>
      <c r="I94" s="155"/>
      <c r="J94" s="156" t="s">
        <v>91</v>
      </c>
      <c r="K94" s="154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112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7" t="s">
        <v>92</v>
      </c>
      <c r="D96" s="33"/>
      <c r="E96" s="33"/>
      <c r="F96" s="33"/>
      <c r="G96" s="33"/>
      <c r="H96" s="33"/>
      <c r="I96" s="112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hidden="1" customHeight="1">
      <c r="B97" s="158"/>
      <c r="C97" s="159"/>
      <c r="D97" s="160" t="s">
        <v>94</v>
      </c>
      <c r="E97" s="161"/>
      <c r="F97" s="161"/>
      <c r="G97" s="161"/>
      <c r="H97" s="161"/>
      <c r="I97" s="162"/>
      <c r="J97" s="163">
        <f>J127</f>
        <v>0</v>
      </c>
      <c r="K97" s="159"/>
      <c r="L97" s="164"/>
    </row>
    <row r="98" spans="1:31" s="10" customFormat="1" ht="19.899999999999999" hidden="1" customHeight="1">
      <c r="B98" s="165"/>
      <c r="C98" s="166"/>
      <c r="D98" s="167" t="s">
        <v>95</v>
      </c>
      <c r="E98" s="168"/>
      <c r="F98" s="168"/>
      <c r="G98" s="168"/>
      <c r="H98" s="168"/>
      <c r="I98" s="169"/>
      <c r="J98" s="170">
        <f>J128</f>
        <v>0</v>
      </c>
      <c r="K98" s="166"/>
      <c r="L98" s="171"/>
    </row>
    <row r="99" spans="1:31" s="10" customFormat="1" ht="19.899999999999999" hidden="1" customHeight="1">
      <c r="B99" s="165"/>
      <c r="C99" s="166"/>
      <c r="D99" s="167" t="s">
        <v>96</v>
      </c>
      <c r="E99" s="168"/>
      <c r="F99" s="168"/>
      <c r="G99" s="168"/>
      <c r="H99" s="168"/>
      <c r="I99" s="169"/>
      <c r="J99" s="170">
        <f>J130</f>
        <v>0</v>
      </c>
      <c r="K99" s="166"/>
      <c r="L99" s="171"/>
    </row>
    <row r="100" spans="1:31" s="10" customFormat="1" ht="19.899999999999999" hidden="1" customHeight="1">
      <c r="B100" s="165"/>
      <c r="C100" s="166"/>
      <c r="D100" s="167" t="s">
        <v>97</v>
      </c>
      <c r="E100" s="168"/>
      <c r="F100" s="168"/>
      <c r="G100" s="168"/>
      <c r="H100" s="168"/>
      <c r="I100" s="169"/>
      <c r="J100" s="170">
        <f>J136</f>
        <v>0</v>
      </c>
      <c r="K100" s="166"/>
      <c r="L100" s="171"/>
    </row>
    <row r="101" spans="1:31" s="10" customFormat="1" ht="19.899999999999999" hidden="1" customHeight="1">
      <c r="B101" s="165"/>
      <c r="C101" s="166"/>
      <c r="D101" s="167" t="s">
        <v>98</v>
      </c>
      <c r="E101" s="168"/>
      <c r="F101" s="168"/>
      <c r="G101" s="168"/>
      <c r="H101" s="168"/>
      <c r="I101" s="169"/>
      <c r="J101" s="170">
        <f>J138</f>
        <v>0</v>
      </c>
      <c r="K101" s="166"/>
      <c r="L101" s="171"/>
    </row>
    <row r="102" spans="1:31" s="10" customFormat="1" ht="19.899999999999999" hidden="1" customHeight="1">
      <c r="B102" s="165"/>
      <c r="C102" s="166"/>
      <c r="D102" s="167" t="s">
        <v>99</v>
      </c>
      <c r="E102" s="168"/>
      <c r="F102" s="168"/>
      <c r="G102" s="168"/>
      <c r="H102" s="168"/>
      <c r="I102" s="169"/>
      <c r="J102" s="170">
        <f>J142</f>
        <v>0</v>
      </c>
      <c r="K102" s="166"/>
      <c r="L102" s="171"/>
    </row>
    <row r="103" spans="1:31" s="10" customFormat="1" ht="19.899999999999999" hidden="1" customHeight="1">
      <c r="B103" s="165"/>
      <c r="C103" s="166"/>
      <c r="D103" s="167" t="s">
        <v>100</v>
      </c>
      <c r="E103" s="168"/>
      <c r="F103" s="168"/>
      <c r="G103" s="168"/>
      <c r="H103" s="168"/>
      <c r="I103" s="169"/>
      <c r="J103" s="170">
        <f>J145</f>
        <v>0</v>
      </c>
      <c r="K103" s="166"/>
      <c r="L103" s="171"/>
    </row>
    <row r="104" spans="1:31" s="9" customFormat="1" ht="24.95" hidden="1" customHeight="1">
      <c r="B104" s="158"/>
      <c r="C104" s="159"/>
      <c r="D104" s="160" t="s">
        <v>101</v>
      </c>
      <c r="E104" s="161"/>
      <c r="F104" s="161"/>
      <c r="G104" s="161"/>
      <c r="H104" s="161"/>
      <c r="I104" s="162"/>
      <c r="J104" s="163">
        <f>J147</f>
        <v>0</v>
      </c>
      <c r="K104" s="159"/>
      <c r="L104" s="164"/>
    </row>
    <row r="105" spans="1:31" s="10" customFormat="1" ht="19.899999999999999" hidden="1" customHeight="1">
      <c r="B105" s="165"/>
      <c r="C105" s="166"/>
      <c r="D105" s="167" t="s">
        <v>102</v>
      </c>
      <c r="E105" s="168"/>
      <c r="F105" s="168"/>
      <c r="G105" s="168"/>
      <c r="H105" s="168"/>
      <c r="I105" s="169"/>
      <c r="J105" s="170">
        <f>J148</f>
        <v>0</v>
      </c>
      <c r="K105" s="166"/>
      <c r="L105" s="171"/>
    </row>
    <row r="106" spans="1:31" s="10" customFormat="1" ht="19.899999999999999" hidden="1" customHeight="1">
      <c r="B106" s="165"/>
      <c r="C106" s="166"/>
      <c r="D106" s="167" t="s">
        <v>103</v>
      </c>
      <c r="E106" s="168"/>
      <c r="F106" s="168"/>
      <c r="G106" s="168"/>
      <c r="H106" s="168"/>
      <c r="I106" s="169"/>
      <c r="J106" s="170">
        <f>J150</f>
        <v>0</v>
      </c>
      <c r="K106" s="166"/>
      <c r="L106" s="171"/>
    </row>
    <row r="107" spans="1:31" s="2" customFormat="1" ht="21.75" hidden="1" customHeight="1">
      <c r="A107" s="31"/>
      <c r="B107" s="32"/>
      <c r="C107" s="33"/>
      <c r="D107" s="33"/>
      <c r="E107" s="33"/>
      <c r="F107" s="33"/>
      <c r="G107" s="33"/>
      <c r="H107" s="33"/>
      <c r="I107" s="112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hidden="1" customHeight="1">
      <c r="A108" s="31"/>
      <c r="B108" s="51"/>
      <c r="C108" s="52"/>
      <c r="D108" s="52"/>
      <c r="E108" s="52"/>
      <c r="F108" s="52"/>
      <c r="G108" s="52"/>
      <c r="H108" s="52"/>
      <c r="I108" s="149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ht="11.25" hidden="1"/>
    <row r="110" spans="1:31" ht="11.25" hidden="1"/>
    <row r="111" spans="1:31" ht="11.25" hidden="1"/>
    <row r="112" spans="1:31" s="2" customFormat="1" ht="6.95" customHeight="1">
      <c r="A112" s="31"/>
      <c r="B112" s="53"/>
      <c r="C112" s="54"/>
      <c r="D112" s="54"/>
      <c r="E112" s="54"/>
      <c r="F112" s="54"/>
      <c r="G112" s="54"/>
      <c r="H112" s="54"/>
      <c r="I112" s="152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0" t="s">
        <v>104</v>
      </c>
      <c r="D113" s="33"/>
      <c r="E113" s="33"/>
      <c r="F113" s="33"/>
      <c r="G113" s="33"/>
      <c r="H113" s="33"/>
      <c r="I113" s="112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112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16</v>
      </c>
      <c r="D115" s="33"/>
      <c r="E115" s="33"/>
      <c r="F115" s="33"/>
      <c r="G115" s="33"/>
      <c r="H115" s="33"/>
      <c r="I115" s="112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6.5" customHeight="1">
      <c r="A116" s="31"/>
      <c r="B116" s="32"/>
      <c r="C116" s="33"/>
      <c r="D116" s="33"/>
      <c r="E116" s="279" t="str">
        <f>E7</f>
        <v>Oprava komunikací Hranečník - oprava 1</v>
      </c>
      <c r="F116" s="280"/>
      <c r="G116" s="280"/>
      <c r="H116" s="280"/>
      <c r="I116" s="112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87</v>
      </c>
      <c r="D117" s="33"/>
      <c r="E117" s="33"/>
      <c r="F117" s="33"/>
      <c r="G117" s="33"/>
      <c r="H117" s="33"/>
      <c r="I117" s="112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51" t="str">
        <f>E9</f>
        <v>1 - Příjezdová komunikace Hranečník</v>
      </c>
      <c r="F118" s="281"/>
      <c r="G118" s="281"/>
      <c r="H118" s="281"/>
      <c r="I118" s="112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112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F12</f>
        <v xml:space="preserve"> </v>
      </c>
      <c r="G120" s="33"/>
      <c r="H120" s="33"/>
      <c r="I120" s="114" t="s">
        <v>22</v>
      </c>
      <c r="J120" s="63" t="str">
        <f>IF(J12="","",J12)</f>
        <v>21. 6. 2019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112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6" t="s">
        <v>24</v>
      </c>
      <c r="D122" s="33"/>
      <c r="E122" s="33"/>
      <c r="F122" s="24" t="str">
        <f>E15</f>
        <v xml:space="preserve"> </v>
      </c>
      <c r="G122" s="33"/>
      <c r="H122" s="33"/>
      <c r="I122" s="114" t="s">
        <v>29</v>
      </c>
      <c r="J122" s="29" t="str">
        <f>E21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27</v>
      </c>
      <c r="D123" s="33"/>
      <c r="E123" s="33"/>
      <c r="F123" s="24" t="str">
        <f>IF(E18="","",E18)</f>
        <v>Vyplň údaj</v>
      </c>
      <c r="G123" s="33"/>
      <c r="H123" s="33"/>
      <c r="I123" s="114" t="s">
        <v>31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112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72"/>
      <c r="B125" s="173"/>
      <c r="C125" s="174" t="s">
        <v>105</v>
      </c>
      <c r="D125" s="175" t="s">
        <v>59</v>
      </c>
      <c r="E125" s="175" t="s">
        <v>55</v>
      </c>
      <c r="F125" s="175" t="s">
        <v>56</v>
      </c>
      <c r="G125" s="175" t="s">
        <v>106</v>
      </c>
      <c r="H125" s="175" t="s">
        <v>107</v>
      </c>
      <c r="I125" s="176" t="s">
        <v>108</v>
      </c>
      <c r="J125" s="177" t="s">
        <v>91</v>
      </c>
      <c r="K125" s="178" t="s">
        <v>109</v>
      </c>
      <c r="L125" s="179"/>
      <c r="M125" s="72" t="s">
        <v>1</v>
      </c>
      <c r="N125" s="73" t="s">
        <v>38</v>
      </c>
      <c r="O125" s="73" t="s">
        <v>110</v>
      </c>
      <c r="P125" s="73" t="s">
        <v>111</v>
      </c>
      <c r="Q125" s="73" t="s">
        <v>112</v>
      </c>
      <c r="R125" s="73" t="s">
        <v>113</v>
      </c>
      <c r="S125" s="73" t="s">
        <v>114</v>
      </c>
      <c r="T125" s="74" t="s">
        <v>115</v>
      </c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</row>
    <row r="126" spans="1:63" s="2" customFormat="1" ht="22.9" customHeight="1">
      <c r="A126" s="31"/>
      <c r="B126" s="32"/>
      <c r="C126" s="79" t="s">
        <v>116</v>
      </c>
      <c r="D126" s="33"/>
      <c r="E126" s="33"/>
      <c r="F126" s="33"/>
      <c r="G126" s="33"/>
      <c r="H126" s="33"/>
      <c r="I126" s="112"/>
      <c r="J126" s="180">
        <f>BK126</f>
        <v>0</v>
      </c>
      <c r="K126" s="33"/>
      <c r="L126" s="36"/>
      <c r="M126" s="75"/>
      <c r="N126" s="181"/>
      <c r="O126" s="76"/>
      <c r="P126" s="182">
        <f>P127+P147</f>
        <v>0</v>
      </c>
      <c r="Q126" s="76"/>
      <c r="R126" s="182">
        <f>R127+R147</f>
        <v>389.59231999999997</v>
      </c>
      <c r="S126" s="76"/>
      <c r="T126" s="183">
        <f>T127+T147</f>
        <v>294.40000000000003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73</v>
      </c>
      <c r="AU126" s="14" t="s">
        <v>93</v>
      </c>
      <c r="BK126" s="184">
        <f>BK127+BK147</f>
        <v>0</v>
      </c>
    </row>
    <row r="127" spans="1:63" s="12" customFormat="1" ht="25.9" customHeight="1">
      <c r="B127" s="185"/>
      <c r="C127" s="186"/>
      <c r="D127" s="187" t="s">
        <v>73</v>
      </c>
      <c r="E127" s="188" t="s">
        <v>117</v>
      </c>
      <c r="F127" s="188" t="s">
        <v>118</v>
      </c>
      <c r="G127" s="186"/>
      <c r="H127" s="186"/>
      <c r="I127" s="189"/>
      <c r="J127" s="190">
        <f>BK127</f>
        <v>0</v>
      </c>
      <c r="K127" s="186"/>
      <c r="L127" s="191"/>
      <c r="M127" s="192"/>
      <c r="N127" s="193"/>
      <c r="O127" s="193"/>
      <c r="P127" s="194">
        <f>P128+P130+P136+P138+P142+P145</f>
        <v>0</v>
      </c>
      <c r="Q127" s="193"/>
      <c r="R127" s="194">
        <f>R128+R130+R136+R138+R142+R145</f>
        <v>389.59231999999997</v>
      </c>
      <c r="S127" s="193"/>
      <c r="T127" s="195">
        <f>T128+T130+T136+T138+T142+T145</f>
        <v>294.40000000000003</v>
      </c>
      <c r="AR127" s="196" t="s">
        <v>79</v>
      </c>
      <c r="AT127" s="197" t="s">
        <v>73</v>
      </c>
      <c r="AU127" s="197" t="s">
        <v>74</v>
      </c>
      <c r="AY127" s="196" t="s">
        <v>119</v>
      </c>
      <c r="BK127" s="198">
        <f>BK128+BK130+BK136+BK138+BK142+BK145</f>
        <v>0</v>
      </c>
    </row>
    <row r="128" spans="1:63" s="12" customFormat="1" ht="22.9" customHeight="1">
      <c r="B128" s="185"/>
      <c r="C128" s="186"/>
      <c r="D128" s="187" t="s">
        <v>73</v>
      </c>
      <c r="E128" s="199" t="s">
        <v>79</v>
      </c>
      <c r="F128" s="199" t="s">
        <v>120</v>
      </c>
      <c r="G128" s="186"/>
      <c r="H128" s="186"/>
      <c r="I128" s="189"/>
      <c r="J128" s="200">
        <f>BK128</f>
        <v>0</v>
      </c>
      <c r="K128" s="186"/>
      <c r="L128" s="191"/>
      <c r="M128" s="192"/>
      <c r="N128" s="193"/>
      <c r="O128" s="193"/>
      <c r="P128" s="194">
        <f>P129</f>
        <v>0</v>
      </c>
      <c r="Q128" s="193"/>
      <c r="R128" s="194">
        <f>R129</f>
        <v>0.18400000000000002</v>
      </c>
      <c r="S128" s="193"/>
      <c r="T128" s="195">
        <f>T129</f>
        <v>294.40000000000003</v>
      </c>
      <c r="AR128" s="196" t="s">
        <v>79</v>
      </c>
      <c r="AT128" s="197" t="s">
        <v>73</v>
      </c>
      <c r="AU128" s="197" t="s">
        <v>79</v>
      </c>
      <c r="AY128" s="196" t="s">
        <v>119</v>
      </c>
      <c r="BK128" s="198">
        <f>BK129</f>
        <v>0</v>
      </c>
    </row>
    <row r="129" spans="1:65" s="2" customFormat="1" ht="24" customHeight="1">
      <c r="A129" s="31"/>
      <c r="B129" s="32"/>
      <c r="C129" s="201" t="s">
        <v>79</v>
      </c>
      <c r="D129" s="201" t="s">
        <v>121</v>
      </c>
      <c r="E129" s="202" t="s">
        <v>122</v>
      </c>
      <c r="F129" s="203" t="s">
        <v>123</v>
      </c>
      <c r="G129" s="204" t="s">
        <v>124</v>
      </c>
      <c r="H129" s="205">
        <v>1150</v>
      </c>
      <c r="I129" s="206"/>
      <c r="J129" s="207">
        <f>ROUND(I129*H129,2)</f>
        <v>0</v>
      </c>
      <c r="K129" s="208"/>
      <c r="L129" s="36"/>
      <c r="M129" s="209" t="s">
        <v>1</v>
      </c>
      <c r="N129" s="210" t="s">
        <v>39</v>
      </c>
      <c r="O129" s="68"/>
      <c r="P129" s="211">
        <f>O129*H129</f>
        <v>0</v>
      </c>
      <c r="Q129" s="211">
        <v>1.6000000000000001E-4</v>
      </c>
      <c r="R129" s="211">
        <f>Q129*H129</f>
        <v>0.18400000000000002</v>
      </c>
      <c r="S129" s="211">
        <v>0.25600000000000001</v>
      </c>
      <c r="T129" s="212">
        <f>S129*H129</f>
        <v>294.40000000000003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213" t="s">
        <v>125</v>
      </c>
      <c r="AT129" s="213" t="s">
        <v>121</v>
      </c>
      <c r="AU129" s="213" t="s">
        <v>83</v>
      </c>
      <c r="AY129" s="14" t="s">
        <v>119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4" t="s">
        <v>79</v>
      </c>
      <c r="BK129" s="214">
        <f>ROUND(I129*H129,2)</f>
        <v>0</v>
      </c>
      <c r="BL129" s="14" t="s">
        <v>125</v>
      </c>
      <c r="BM129" s="213" t="s">
        <v>126</v>
      </c>
    </row>
    <row r="130" spans="1:65" s="12" customFormat="1" ht="22.9" customHeight="1">
      <c r="B130" s="185"/>
      <c r="C130" s="186"/>
      <c r="D130" s="187" t="s">
        <v>73</v>
      </c>
      <c r="E130" s="199" t="s">
        <v>127</v>
      </c>
      <c r="F130" s="199" t="s">
        <v>128</v>
      </c>
      <c r="G130" s="186"/>
      <c r="H130" s="186"/>
      <c r="I130" s="189"/>
      <c r="J130" s="200">
        <f>BK130</f>
        <v>0</v>
      </c>
      <c r="K130" s="186"/>
      <c r="L130" s="191"/>
      <c r="M130" s="192"/>
      <c r="N130" s="193"/>
      <c r="O130" s="193"/>
      <c r="P130" s="194">
        <f>SUM(P131:P135)</f>
        <v>0</v>
      </c>
      <c r="Q130" s="193"/>
      <c r="R130" s="194">
        <f>SUM(R131:R135)</f>
        <v>385.61649999999997</v>
      </c>
      <c r="S130" s="193"/>
      <c r="T130" s="195">
        <f>SUM(T131:T135)</f>
        <v>0</v>
      </c>
      <c r="AR130" s="196" t="s">
        <v>79</v>
      </c>
      <c r="AT130" s="197" t="s">
        <v>73</v>
      </c>
      <c r="AU130" s="197" t="s">
        <v>79</v>
      </c>
      <c r="AY130" s="196" t="s">
        <v>119</v>
      </c>
      <c r="BK130" s="198">
        <f>SUM(BK131:BK135)</f>
        <v>0</v>
      </c>
    </row>
    <row r="131" spans="1:65" s="2" customFormat="1" ht="24" customHeight="1">
      <c r="A131" s="31"/>
      <c r="B131" s="32"/>
      <c r="C131" s="201" t="s">
        <v>83</v>
      </c>
      <c r="D131" s="201" t="s">
        <v>121</v>
      </c>
      <c r="E131" s="202" t="s">
        <v>129</v>
      </c>
      <c r="F131" s="203" t="s">
        <v>130</v>
      </c>
      <c r="G131" s="204" t="s">
        <v>124</v>
      </c>
      <c r="H131" s="205">
        <v>1150</v>
      </c>
      <c r="I131" s="206"/>
      <c r="J131" s="207">
        <f>ROUND(I131*H131,2)</f>
        <v>0</v>
      </c>
      <c r="K131" s="208"/>
      <c r="L131" s="36"/>
      <c r="M131" s="209" t="s">
        <v>1</v>
      </c>
      <c r="N131" s="210" t="s">
        <v>39</v>
      </c>
      <c r="O131" s="68"/>
      <c r="P131" s="211">
        <f>O131*H131</f>
        <v>0</v>
      </c>
      <c r="Q131" s="211">
        <v>0.21099999999999999</v>
      </c>
      <c r="R131" s="211">
        <f>Q131*H131</f>
        <v>242.65</v>
      </c>
      <c r="S131" s="211">
        <v>0</v>
      </c>
      <c r="T131" s="212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213" t="s">
        <v>125</v>
      </c>
      <c r="AT131" s="213" t="s">
        <v>121</v>
      </c>
      <c r="AU131" s="213" t="s">
        <v>83</v>
      </c>
      <c r="AY131" s="14" t="s">
        <v>119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14" t="s">
        <v>79</v>
      </c>
      <c r="BK131" s="214">
        <f>ROUND(I131*H131,2)</f>
        <v>0</v>
      </c>
      <c r="BL131" s="14" t="s">
        <v>125</v>
      </c>
      <c r="BM131" s="213" t="s">
        <v>131</v>
      </c>
    </row>
    <row r="132" spans="1:65" s="2" customFormat="1" ht="24" customHeight="1">
      <c r="A132" s="31"/>
      <c r="B132" s="32"/>
      <c r="C132" s="201" t="s">
        <v>132</v>
      </c>
      <c r="D132" s="201" t="s">
        <v>121</v>
      </c>
      <c r="E132" s="202" t="s">
        <v>133</v>
      </c>
      <c r="F132" s="203" t="s">
        <v>134</v>
      </c>
      <c r="G132" s="204" t="s">
        <v>124</v>
      </c>
      <c r="H132" s="205">
        <v>2300</v>
      </c>
      <c r="I132" s="206"/>
      <c r="J132" s="207">
        <f>ROUND(I132*H132,2)</f>
        <v>0</v>
      </c>
      <c r="K132" s="208"/>
      <c r="L132" s="36"/>
      <c r="M132" s="209" t="s">
        <v>1</v>
      </c>
      <c r="N132" s="210" t="s">
        <v>39</v>
      </c>
      <c r="O132" s="68"/>
      <c r="P132" s="211">
        <f>O132*H132</f>
        <v>0</v>
      </c>
      <c r="Q132" s="211">
        <v>7.1000000000000002E-4</v>
      </c>
      <c r="R132" s="211">
        <f>Q132*H132</f>
        <v>1.633</v>
      </c>
      <c r="S132" s="211">
        <v>0</v>
      </c>
      <c r="T132" s="212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213" t="s">
        <v>125</v>
      </c>
      <c r="AT132" s="213" t="s">
        <v>121</v>
      </c>
      <c r="AU132" s="213" t="s">
        <v>83</v>
      </c>
      <c r="AY132" s="14" t="s">
        <v>119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14" t="s">
        <v>79</v>
      </c>
      <c r="BK132" s="214">
        <f>ROUND(I132*H132,2)</f>
        <v>0</v>
      </c>
      <c r="BL132" s="14" t="s">
        <v>125</v>
      </c>
      <c r="BM132" s="213" t="s">
        <v>135</v>
      </c>
    </row>
    <row r="133" spans="1:65" s="2" customFormat="1" ht="24" customHeight="1">
      <c r="A133" s="31"/>
      <c r="B133" s="32"/>
      <c r="C133" s="201" t="s">
        <v>125</v>
      </c>
      <c r="D133" s="201" t="s">
        <v>121</v>
      </c>
      <c r="E133" s="202" t="s">
        <v>136</v>
      </c>
      <c r="F133" s="203" t="s">
        <v>137</v>
      </c>
      <c r="G133" s="204" t="s">
        <v>124</v>
      </c>
      <c r="H133" s="205">
        <v>1150</v>
      </c>
      <c r="I133" s="206"/>
      <c r="J133" s="207">
        <f>ROUND(I133*H133,2)</f>
        <v>0</v>
      </c>
      <c r="K133" s="208"/>
      <c r="L133" s="36"/>
      <c r="M133" s="209" t="s">
        <v>1</v>
      </c>
      <c r="N133" s="210" t="s">
        <v>39</v>
      </c>
      <c r="O133" s="68"/>
      <c r="P133" s="211">
        <f>O133*H133</f>
        <v>0</v>
      </c>
      <c r="Q133" s="211">
        <v>0.10373</v>
      </c>
      <c r="R133" s="211">
        <f>Q133*H133</f>
        <v>119.2895</v>
      </c>
      <c r="S133" s="211">
        <v>0</v>
      </c>
      <c r="T133" s="212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213" t="s">
        <v>125</v>
      </c>
      <c r="AT133" s="213" t="s">
        <v>121</v>
      </c>
      <c r="AU133" s="213" t="s">
        <v>83</v>
      </c>
      <c r="AY133" s="14" t="s">
        <v>119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4" t="s">
        <v>79</v>
      </c>
      <c r="BK133" s="214">
        <f>ROUND(I133*H133,2)</f>
        <v>0</v>
      </c>
      <c r="BL133" s="14" t="s">
        <v>125</v>
      </c>
      <c r="BM133" s="213" t="s">
        <v>138</v>
      </c>
    </row>
    <row r="134" spans="1:65" s="2" customFormat="1" ht="16.5" customHeight="1">
      <c r="A134" s="31"/>
      <c r="B134" s="32"/>
      <c r="C134" s="201" t="s">
        <v>127</v>
      </c>
      <c r="D134" s="201" t="s">
        <v>121</v>
      </c>
      <c r="E134" s="202" t="s">
        <v>139</v>
      </c>
      <c r="F134" s="203" t="s">
        <v>140</v>
      </c>
      <c r="G134" s="204" t="s">
        <v>141</v>
      </c>
      <c r="H134" s="205">
        <v>20</v>
      </c>
      <c r="I134" s="206"/>
      <c r="J134" s="207">
        <f>ROUND(I134*H134,2)</f>
        <v>0</v>
      </c>
      <c r="K134" s="208"/>
      <c r="L134" s="36"/>
      <c r="M134" s="209" t="s">
        <v>1</v>
      </c>
      <c r="N134" s="210" t="s">
        <v>39</v>
      </c>
      <c r="O134" s="68"/>
      <c r="P134" s="211">
        <f>O134*H134</f>
        <v>0</v>
      </c>
      <c r="Q134" s="211">
        <v>0.1837</v>
      </c>
      <c r="R134" s="211">
        <f>Q134*H134</f>
        <v>3.6739999999999999</v>
      </c>
      <c r="S134" s="211">
        <v>0</v>
      </c>
      <c r="T134" s="212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3" t="s">
        <v>125</v>
      </c>
      <c r="AT134" s="213" t="s">
        <v>121</v>
      </c>
      <c r="AU134" s="213" t="s">
        <v>83</v>
      </c>
      <c r="AY134" s="14" t="s">
        <v>119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4" t="s">
        <v>79</v>
      </c>
      <c r="BK134" s="214">
        <f>ROUND(I134*H134,2)</f>
        <v>0</v>
      </c>
      <c r="BL134" s="14" t="s">
        <v>125</v>
      </c>
      <c r="BM134" s="213" t="s">
        <v>142</v>
      </c>
    </row>
    <row r="135" spans="1:65" s="2" customFormat="1" ht="16.5" customHeight="1">
      <c r="A135" s="31"/>
      <c r="B135" s="32"/>
      <c r="C135" s="201" t="s">
        <v>143</v>
      </c>
      <c r="D135" s="201" t="s">
        <v>121</v>
      </c>
      <c r="E135" s="202" t="s">
        <v>144</v>
      </c>
      <c r="F135" s="203" t="s">
        <v>145</v>
      </c>
      <c r="G135" s="204" t="s">
        <v>141</v>
      </c>
      <c r="H135" s="205">
        <v>100</v>
      </c>
      <c r="I135" s="206"/>
      <c r="J135" s="207">
        <f>ROUND(I135*H135,2)</f>
        <v>0</v>
      </c>
      <c r="K135" s="208"/>
      <c r="L135" s="36"/>
      <c r="M135" s="209" t="s">
        <v>1</v>
      </c>
      <c r="N135" s="210" t="s">
        <v>39</v>
      </c>
      <c r="O135" s="68"/>
      <c r="P135" s="211">
        <f>O135*H135</f>
        <v>0</v>
      </c>
      <c r="Q135" s="211">
        <v>0.1837</v>
      </c>
      <c r="R135" s="211">
        <f>Q135*H135</f>
        <v>18.37</v>
      </c>
      <c r="S135" s="211">
        <v>0</v>
      </c>
      <c r="T135" s="212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3" t="s">
        <v>125</v>
      </c>
      <c r="AT135" s="213" t="s">
        <v>121</v>
      </c>
      <c r="AU135" s="213" t="s">
        <v>83</v>
      </c>
      <c r="AY135" s="14" t="s">
        <v>119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14" t="s">
        <v>79</v>
      </c>
      <c r="BK135" s="214">
        <f>ROUND(I135*H135,2)</f>
        <v>0</v>
      </c>
      <c r="BL135" s="14" t="s">
        <v>125</v>
      </c>
      <c r="BM135" s="213" t="s">
        <v>146</v>
      </c>
    </row>
    <row r="136" spans="1:65" s="12" customFormat="1" ht="22.9" customHeight="1">
      <c r="B136" s="185"/>
      <c r="C136" s="186"/>
      <c r="D136" s="187" t="s">
        <v>73</v>
      </c>
      <c r="E136" s="199" t="s">
        <v>147</v>
      </c>
      <c r="F136" s="199" t="s">
        <v>148</v>
      </c>
      <c r="G136" s="186"/>
      <c r="H136" s="186"/>
      <c r="I136" s="189"/>
      <c r="J136" s="200">
        <f>BK136</f>
        <v>0</v>
      </c>
      <c r="K136" s="186"/>
      <c r="L136" s="191"/>
      <c r="M136" s="192"/>
      <c r="N136" s="193"/>
      <c r="O136" s="193"/>
      <c r="P136" s="194">
        <f>P137</f>
        <v>0</v>
      </c>
      <c r="Q136" s="193"/>
      <c r="R136" s="194">
        <f>R137</f>
        <v>3.7871999999999999</v>
      </c>
      <c r="S136" s="193"/>
      <c r="T136" s="195">
        <f>T137</f>
        <v>0</v>
      </c>
      <c r="AR136" s="196" t="s">
        <v>79</v>
      </c>
      <c r="AT136" s="197" t="s">
        <v>73</v>
      </c>
      <c r="AU136" s="197" t="s">
        <v>79</v>
      </c>
      <c r="AY136" s="196" t="s">
        <v>119</v>
      </c>
      <c r="BK136" s="198">
        <f>BK137</f>
        <v>0</v>
      </c>
    </row>
    <row r="137" spans="1:65" s="2" customFormat="1" ht="24" customHeight="1">
      <c r="A137" s="31"/>
      <c r="B137" s="32"/>
      <c r="C137" s="201" t="s">
        <v>149</v>
      </c>
      <c r="D137" s="201" t="s">
        <v>121</v>
      </c>
      <c r="E137" s="202" t="s">
        <v>150</v>
      </c>
      <c r="F137" s="203" t="s">
        <v>151</v>
      </c>
      <c r="G137" s="204" t="s">
        <v>152</v>
      </c>
      <c r="H137" s="205">
        <v>9</v>
      </c>
      <c r="I137" s="206"/>
      <c r="J137" s="207">
        <f>ROUND(I137*H137,2)</f>
        <v>0</v>
      </c>
      <c r="K137" s="208"/>
      <c r="L137" s="36"/>
      <c r="M137" s="209" t="s">
        <v>1</v>
      </c>
      <c r="N137" s="210" t="s">
        <v>39</v>
      </c>
      <c r="O137" s="68"/>
      <c r="P137" s="211">
        <f>O137*H137</f>
        <v>0</v>
      </c>
      <c r="Q137" s="211">
        <v>0.42080000000000001</v>
      </c>
      <c r="R137" s="211">
        <f>Q137*H137</f>
        <v>3.7871999999999999</v>
      </c>
      <c r="S137" s="211">
        <v>0</v>
      </c>
      <c r="T137" s="212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3" t="s">
        <v>125</v>
      </c>
      <c r="AT137" s="213" t="s">
        <v>121</v>
      </c>
      <c r="AU137" s="213" t="s">
        <v>83</v>
      </c>
      <c r="AY137" s="14" t="s">
        <v>119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14" t="s">
        <v>79</v>
      </c>
      <c r="BK137" s="214">
        <f>ROUND(I137*H137,2)</f>
        <v>0</v>
      </c>
      <c r="BL137" s="14" t="s">
        <v>125</v>
      </c>
      <c r="BM137" s="213" t="s">
        <v>153</v>
      </c>
    </row>
    <row r="138" spans="1:65" s="12" customFormat="1" ht="22.9" customHeight="1">
      <c r="B138" s="185"/>
      <c r="C138" s="186"/>
      <c r="D138" s="187" t="s">
        <v>73</v>
      </c>
      <c r="E138" s="199" t="s">
        <v>154</v>
      </c>
      <c r="F138" s="199" t="s">
        <v>155</v>
      </c>
      <c r="G138" s="186"/>
      <c r="H138" s="186"/>
      <c r="I138" s="189"/>
      <c r="J138" s="200">
        <f>BK138</f>
        <v>0</v>
      </c>
      <c r="K138" s="186"/>
      <c r="L138" s="191"/>
      <c r="M138" s="192"/>
      <c r="N138" s="193"/>
      <c r="O138" s="193"/>
      <c r="P138" s="194">
        <f>SUM(P139:P141)</f>
        <v>0</v>
      </c>
      <c r="Q138" s="193"/>
      <c r="R138" s="194">
        <f>SUM(R139:R141)</f>
        <v>4.62E-3</v>
      </c>
      <c r="S138" s="193"/>
      <c r="T138" s="195">
        <f>SUM(T139:T141)</f>
        <v>0</v>
      </c>
      <c r="AR138" s="196" t="s">
        <v>79</v>
      </c>
      <c r="AT138" s="197" t="s">
        <v>73</v>
      </c>
      <c r="AU138" s="197" t="s">
        <v>79</v>
      </c>
      <c r="AY138" s="196" t="s">
        <v>119</v>
      </c>
      <c r="BK138" s="198">
        <f>SUM(BK139:BK141)</f>
        <v>0</v>
      </c>
    </row>
    <row r="139" spans="1:65" s="2" customFormat="1" ht="16.5" customHeight="1">
      <c r="A139" s="31"/>
      <c r="B139" s="32"/>
      <c r="C139" s="201" t="s">
        <v>147</v>
      </c>
      <c r="D139" s="201" t="s">
        <v>121</v>
      </c>
      <c r="E139" s="202" t="s">
        <v>156</v>
      </c>
      <c r="F139" s="203" t="s">
        <v>157</v>
      </c>
      <c r="G139" s="204" t="s">
        <v>141</v>
      </c>
      <c r="H139" s="205">
        <v>42</v>
      </c>
      <c r="I139" s="206"/>
      <c r="J139" s="207">
        <f>ROUND(I139*H139,2)</f>
        <v>0</v>
      </c>
      <c r="K139" s="208"/>
      <c r="L139" s="36"/>
      <c r="M139" s="209" t="s">
        <v>1</v>
      </c>
      <c r="N139" s="210" t="s">
        <v>39</v>
      </c>
      <c r="O139" s="68"/>
      <c r="P139" s="211">
        <f>O139*H139</f>
        <v>0</v>
      </c>
      <c r="Q139" s="211">
        <v>1.1E-4</v>
      </c>
      <c r="R139" s="211">
        <f>Q139*H139</f>
        <v>4.62E-3</v>
      </c>
      <c r="S139" s="211">
        <v>0</v>
      </c>
      <c r="T139" s="212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3" t="s">
        <v>125</v>
      </c>
      <c r="AT139" s="213" t="s">
        <v>121</v>
      </c>
      <c r="AU139" s="213" t="s">
        <v>83</v>
      </c>
      <c r="AY139" s="14" t="s">
        <v>119</v>
      </c>
      <c r="BE139" s="214">
        <f>IF(N139="základní",J139,0)</f>
        <v>0</v>
      </c>
      <c r="BF139" s="214">
        <f>IF(N139="snížená",J139,0)</f>
        <v>0</v>
      </c>
      <c r="BG139" s="214">
        <f>IF(N139="zákl. přenesená",J139,0)</f>
        <v>0</v>
      </c>
      <c r="BH139" s="214">
        <f>IF(N139="sníž. přenesená",J139,0)</f>
        <v>0</v>
      </c>
      <c r="BI139" s="214">
        <f>IF(N139="nulová",J139,0)</f>
        <v>0</v>
      </c>
      <c r="BJ139" s="14" t="s">
        <v>79</v>
      </c>
      <c r="BK139" s="214">
        <f>ROUND(I139*H139,2)</f>
        <v>0</v>
      </c>
      <c r="BL139" s="14" t="s">
        <v>125</v>
      </c>
      <c r="BM139" s="213" t="s">
        <v>158</v>
      </c>
    </row>
    <row r="140" spans="1:65" s="2" customFormat="1" ht="16.5" customHeight="1">
      <c r="A140" s="31"/>
      <c r="B140" s="32"/>
      <c r="C140" s="201" t="s">
        <v>154</v>
      </c>
      <c r="D140" s="201" t="s">
        <v>121</v>
      </c>
      <c r="E140" s="202" t="s">
        <v>159</v>
      </c>
      <c r="F140" s="203" t="s">
        <v>160</v>
      </c>
      <c r="G140" s="204" t="s">
        <v>141</v>
      </c>
      <c r="H140" s="205">
        <v>42</v>
      </c>
      <c r="I140" s="206"/>
      <c r="J140" s="207">
        <f>ROUND(I140*H140,2)</f>
        <v>0</v>
      </c>
      <c r="K140" s="208"/>
      <c r="L140" s="36"/>
      <c r="M140" s="209" t="s">
        <v>1</v>
      </c>
      <c r="N140" s="210" t="s">
        <v>39</v>
      </c>
      <c r="O140" s="68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3" t="s">
        <v>125</v>
      </c>
      <c r="AT140" s="213" t="s">
        <v>121</v>
      </c>
      <c r="AU140" s="213" t="s">
        <v>83</v>
      </c>
      <c r="AY140" s="14" t="s">
        <v>119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4" t="s">
        <v>79</v>
      </c>
      <c r="BK140" s="214">
        <f>ROUND(I140*H140,2)</f>
        <v>0</v>
      </c>
      <c r="BL140" s="14" t="s">
        <v>125</v>
      </c>
      <c r="BM140" s="213" t="s">
        <v>161</v>
      </c>
    </row>
    <row r="141" spans="1:65" s="2" customFormat="1" ht="16.5" customHeight="1">
      <c r="A141" s="31"/>
      <c r="B141" s="32"/>
      <c r="C141" s="201" t="s">
        <v>162</v>
      </c>
      <c r="D141" s="201" t="s">
        <v>121</v>
      </c>
      <c r="E141" s="202" t="s">
        <v>163</v>
      </c>
      <c r="F141" s="203" t="s">
        <v>164</v>
      </c>
      <c r="G141" s="204" t="s">
        <v>165</v>
      </c>
      <c r="H141" s="205">
        <v>28.75</v>
      </c>
      <c r="I141" s="206"/>
      <c r="J141" s="207">
        <f>ROUND(I141*H141,2)</f>
        <v>0</v>
      </c>
      <c r="K141" s="208"/>
      <c r="L141" s="36"/>
      <c r="M141" s="209" t="s">
        <v>1</v>
      </c>
      <c r="N141" s="210" t="s">
        <v>39</v>
      </c>
      <c r="O141" s="68"/>
      <c r="P141" s="211">
        <f>O141*H141</f>
        <v>0</v>
      </c>
      <c r="Q141" s="211">
        <v>0</v>
      </c>
      <c r="R141" s="211">
        <f>Q141*H141</f>
        <v>0</v>
      </c>
      <c r="S141" s="211">
        <v>0</v>
      </c>
      <c r="T141" s="212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3" t="s">
        <v>125</v>
      </c>
      <c r="AT141" s="213" t="s">
        <v>121</v>
      </c>
      <c r="AU141" s="213" t="s">
        <v>83</v>
      </c>
      <c r="AY141" s="14" t="s">
        <v>119</v>
      </c>
      <c r="BE141" s="214">
        <f>IF(N141="základní",J141,0)</f>
        <v>0</v>
      </c>
      <c r="BF141" s="214">
        <f>IF(N141="snížená",J141,0)</f>
        <v>0</v>
      </c>
      <c r="BG141" s="214">
        <f>IF(N141="zákl. přenesená",J141,0)</f>
        <v>0</v>
      </c>
      <c r="BH141" s="214">
        <f>IF(N141="sníž. přenesená",J141,0)</f>
        <v>0</v>
      </c>
      <c r="BI141" s="214">
        <f>IF(N141="nulová",J141,0)</f>
        <v>0</v>
      </c>
      <c r="BJ141" s="14" t="s">
        <v>79</v>
      </c>
      <c r="BK141" s="214">
        <f>ROUND(I141*H141,2)</f>
        <v>0</v>
      </c>
      <c r="BL141" s="14" t="s">
        <v>125</v>
      </c>
      <c r="BM141" s="213" t="s">
        <v>166</v>
      </c>
    </row>
    <row r="142" spans="1:65" s="12" customFormat="1" ht="22.9" customHeight="1">
      <c r="B142" s="185"/>
      <c r="C142" s="186"/>
      <c r="D142" s="187" t="s">
        <v>73</v>
      </c>
      <c r="E142" s="199" t="s">
        <v>167</v>
      </c>
      <c r="F142" s="199" t="s">
        <v>168</v>
      </c>
      <c r="G142" s="186"/>
      <c r="H142" s="186"/>
      <c r="I142" s="189"/>
      <c r="J142" s="200">
        <f>BK142</f>
        <v>0</v>
      </c>
      <c r="K142" s="186"/>
      <c r="L142" s="191"/>
      <c r="M142" s="192"/>
      <c r="N142" s="193"/>
      <c r="O142" s="193"/>
      <c r="P142" s="194">
        <f>SUM(P143:P144)</f>
        <v>0</v>
      </c>
      <c r="Q142" s="193"/>
      <c r="R142" s="194">
        <f>SUM(R143:R144)</f>
        <v>0</v>
      </c>
      <c r="S142" s="193"/>
      <c r="T142" s="195">
        <f>SUM(T143:T144)</f>
        <v>0</v>
      </c>
      <c r="AR142" s="196" t="s">
        <v>79</v>
      </c>
      <c r="AT142" s="197" t="s">
        <v>73</v>
      </c>
      <c r="AU142" s="197" t="s">
        <v>79</v>
      </c>
      <c r="AY142" s="196" t="s">
        <v>119</v>
      </c>
      <c r="BK142" s="198">
        <f>SUM(BK143:BK144)</f>
        <v>0</v>
      </c>
    </row>
    <row r="143" spans="1:65" s="2" customFormat="1" ht="16.5" customHeight="1">
      <c r="A143" s="31"/>
      <c r="B143" s="32"/>
      <c r="C143" s="201" t="s">
        <v>169</v>
      </c>
      <c r="D143" s="201" t="s">
        <v>121</v>
      </c>
      <c r="E143" s="202" t="s">
        <v>170</v>
      </c>
      <c r="F143" s="203" t="s">
        <v>171</v>
      </c>
      <c r="G143" s="204" t="s">
        <v>165</v>
      </c>
      <c r="H143" s="205">
        <v>294.39999999999998</v>
      </c>
      <c r="I143" s="206"/>
      <c r="J143" s="207">
        <f>ROUND(I143*H143,2)</f>
        <v>0</v>
      </c>
      <c r="K143" s="208"/>
      <c r="L143" s="36"/>
      <c r="M143" s="209" t="s">
        <v>1</v>
      </c>
      <c r="N143" s="210" t="s">
        <v>39</v>
      </c>
      <c r="O143" s="68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3" t="s">
        <v>125</v>
      </c>
      <c r="AT143" s="213" t="s">
        <v>121</v>
      </c>
      <c r="AU143" s="213" t="s">
        <v>83</v>
      </c>
      <c r="AY143" s="14" t="s">
        <v>119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4" t="s">
        <v>79</v>
      </c>
      <c r="BK143" s="214">
        <f>ROUND(I143*H143,2)</f>
        <v>0</v>
      </c>
      <c r="BL143" s="14" t="s">
        <v>125</v>
      </c>
      <c r="BM143" s="213" t="s">
        <v>172</v>
      </c>
    </row>
    <row r="144" spans="1:65" s="2" customFormat="1" ht="24" customHeight="1">
      <c r="A144" s="31"/>
      <c r="B144" s="32"/>
      <c r="C144" s="201" t="s">
        <v>173</v>
      </c>
      <c r="D144" s="201" t="s">
        <v>121</v>
      </c>
      <c r="E144" s="202" t="s">
        <v>174</v>
      </c>
      <c r="F144" s="203" t="s">
        <v>175</v>
      </c>
      <c r="G144" s="204" t="s">
        <v>165</v>
      </c>
      <c r="H144" s="205">
        <v>5299.2</v>
      </c>
      <c r="I144" s="206"/>
      <c r="J144" s="207">
        <f>ROUND(I144*H144,2)</f>
        <v>0</v>
      </c>
      <c r="K144" s="208"/>
      <c r="L144" s="36"/>
      <c r="M144" s="209" t="s">
        <v>1</v>
      </c>
      <c r="N144" s="210" t="s">
        <v>39</v>
      </c>
      <c r="O144" s="68"/>
      <c r="P144" s="211">
        <f>O144*H144</f>
        <v>0</v>
      </c>
      <c r="Q144" s="211">
        <v>0</v>
      </c>
      <c r="R144" s="211">
        <f>Q144*H144</f>
        <v>0</v>
      </c>
      <c r="S144" s="211">
        <v>0</v>
      </c>
      <c r="T144" s="212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3" t="s">
        <v>125</v>
      </c>
      <c r="AT144" s="213" t="s">
        <v>121</v>
      </c>
      <c r="AU144" s="213" t="s">
        <v>83</v>
      </c>
      <c r="AY144" s="14" t="s">
        <v>119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14" t="s">
        <v>79</v>
      </c>
      <c r="BK144" s="214">
        <f>ROUND(I144*H144,2)</f>
        <v>0</v>
      </c>
      <c r="BL144" s="14" t="s">
        <v>125</v>
      </c>
      <c r="BM144" s="213" t="s">
        <v>176</v>
      </c>
    </row>
    <row r="145" spans="1:65" s="12" customFormat="1" ht="22.9" customHeight="1">
      <c r="B145" s="185"/>
      <c r="C145" s="186"/>
      <c r="D145" s="187" t="s">
        <v>73</v>
      </c>
      <c r="E145" s="199" t="s">
        <v>177</v>
      </c>
      <c r="F145" s="199" t="s">
        <v>178</v>
      </c>
      <c r="G145" s="186"/>
      <c r="H145" s="186"/>
      <c r="I145" s="189"/>
      <c r="J145" s="200">
        <f>BK145</f>
        <v>0</v>
      </c>
      <c r="K145" s="186"/>
      <c r="L145" s="191"/>
      <c r="M145" s="192"/>
      <c r="N145" s="193"/>
      <c r="O145" s="193"/>
      <c r="P145" s="194">
        <f>P146</f>
        <v>0</v>
      </c>
      <c r="Q145" s="193"/>
      <c r="R145" s="194">
        <f>R146</f>
        <v>0</v>
      </c>
      <c r="S145" s="193"/>
      <c r="T145" s="195">
        <f>T146</f>
        <v>0</v>
      </c>
      <c r="AR145" s="196" t="s">
        <v>79</v>
      </c>
      <c r="AT145" s="197" t="s">
        <v>73</v>
      </c>
      <c r="AU145" s="197" t="s">
        <v>79</v>
      </c>
      <c r="AY145" s="196" t="s">
        <v>119</v>
      </c>
      <c r="BK145" s="198">
        <f>BK146</f>
        <v>0</v>
      </c>
    </row>
    <row r="146" spans="1:65" s="2" customFormat="1" ht="24" customHeight="1">
      <c r="A146" s="31"/>
      <c r="B146" s="32"/>
      <c r="C146" s="201" t="s">
        <v>179</v>
      </c>
      <c r="D146" s="201" t="s">
        <v>121</v>
      </c>
      <c r="E146" s="202" t="s">
        <v>180</v>
      </c>
      <c r="F146" s="203" t="s">
        <v>181</v>
      </c>
      <c r="G146" s="204" t="s">
        <v>165</v>
      </c>
      <c r="H146" s="205">
        <v>389.59199999999998</v>
      </c>
      <c r="I146" s="206"/>
      <c r="J146" s="207">
        <f>ROUND(I146*H146,2)</f>
        <v>0</v>
      </c>
      <c r="K146" s="208"/>
      <c r="L146" s="36"/>
      <c r="M146" s="209" t="s">
        <v>1</v>
      </c>
      <c r="N146" s="210" t="s">
        <v>39</v>
      </c>
      <c r="O146" s="68"/>
      <c r="P146" s="211">
        <f>O146*H146</f>
        <v>0</v>
      </c>
      <c r="Q146" s="211">
        <v>0</v>
      </c>
      <c r="R146" s="211">
        <f>Q146*H146</f>
        <v>0</v>
      </c>
      <c r="S146" s="211">
        <v>0</v>
      </c>
      <c r="T146" s="212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3" t="s">
        <v>125</v>
      </c>
      <c r="AT146" s="213" t="s">
        <v>121</v>
      </c>
      <c r="AU146" s="213" t="s">
        <v>83</v>
      </c>
      <c r="AY146" s="14" t="s">
        <v>119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4" t="s">
        <v>79</v>
      </c>
      <c r="BK146" s="214">
        <f>ROUND(I146*H146,2)</f>
        <v>0</v>
      </c>
      <c r="BL146" s="14" t="s">
        <v>125</v>
      </c>
      <c r="BM146" s="213" t="s">
        <v>182</v>
      </c>
    </row>
    <row r="147" spans="1:65" s="12" customFormat="1" ht="25.9" customHeight="1">
      <c r="B147" s="185"/>
      <c r="C147" s="186"/>
      <c r="D147" s="187" t="s">
        <v>73</v>
      </c>
      <c r="E147" s="188" t="s">
        <v>183</v>
      </c>
      <c r="F147" s="188" t="s">
        <v>184</v>
      </c>
      <c r="G147" s="186"/>
      <c r="H147" s="186"/>
      <c r="I147" s="189"/>
      <c r="J147" s="190">
        <f>BK147</f>
        <v>0</v>
      </c>
      <c r="K147" s="186"/>
      <c r="L147" s="191"/>
      <c r="M147" s="192"/>
      <c r="N147" s="193"/>
      <c r="O147" s="193"/>
      <c r="P147" s="194">
        <f>P148+P150</f>
        <v>0</v>
      </c>
      <c r="Q147" s="193"/>
      <c r="R147" s="194">
        <f>R148+R150</f>
        <v>0</v>
      </c>
      <c r="S147" s="193"/>
      <c r="T147" s="195">
        <f>T148+T150</f>
        <v>0</v>
      </c>
      <c r="AR147" s="196" t="s">
        <v>127</v>
      </c>
      <c r="AT147" s="197" t="s">
        <v>73</v>
      </c>
      <c r="AU147" s="197" t="s">
        <v>74</v>
      </c>
      <c r="AY147" s="196" t="s">
        <v>119</v>
      </c>
      <c r="BK147" s="198">
        <f>BK148+BK150</f>
        <v>0</v>
      </c>
    </row>
    <row r="148" spans="1:65" s="12" customFormat="1" ht="22.9" customHeight="1">
      <c r="B148" s="185"/>
      <c r="C148" s="186"/>
      <c r="D148" s="187" t="s">
        <v>73</v>
      </c>
      <c r="E148" s="199" t="s">
        <v>185</v>
      </c>
      <c r="F148" s="199" t="s">
        <v>186</v>
      </c>
      <c r="G148" s="186"/>
      <c r="H148" s="186"/>
      <c r="I148" s="189"/>
      <c r="J148" s="200">
        <f>BK148</f>
        <v>0</v>
      </c>
      <c r="K148" s="186"/>
      <c r="L148" s="191"/>
      <c r="M148" s="192"/>
      <c r="N148" s="193"/>
      <c r="O148" s="193"/>
      <c r="P148" s="194">
        <f>P149</f>
        <v>0</v>
      </c>
      <c r="Q148" s="193"/>
      <c r="R148" s="194">
        <f>R149</f>
        <v>0</v>
      </c>
      <c r="S148" s="193"/>
      <c r="T148" s="195">
        <f>T149</f>
        <v>0</v>
      </c>
      <c r="AR148" s="196" t="s">
        <v>127</v>
      </c>
      <c r="AT148" s="197" t="s">
        <v>73</v>
      </c>
      <c r="AU148" s="197" t="s">
        <v>79</v>
      </c>
      <c r="AY148" s="196" t="s">
        <v>119</v>
      </c>
      <c r="BK148" s="198">
        <f>BK149</f>
        <v>0</v>
      </c>
    </row>
    <row r="149" spans="1:65" s="2" customFormat="1" ht="16.5" customHeight="1">
      <c r="A149" s="31"/>
      <c r="B149" s="32"/>
      <c r="C149" s="201" t="s">
        <v>187</v>
      </c>
      <c r="D149" s="201" t="s">
        <v>121</v>
      </c>
      <c r="E149" s="202" t="s">
        <v>188</v>
      </c>
      <c r="F149" s="203" t="s">
        <v>189</v>
      </c>
      <c r="G149" s="204" t="s">
        <v>190</v>
      </c>
      <c r="H149" s="205">
        <v>1</v>
      </c>
      <c r="I149" s="206"/>
      <c r="J149" s="207">
        <f>ROUND(I149*H149,2)</f>
        <v>0</v>
      </c>
      <c r="K149" s="208"/>
      <c r="L149" s="36"/>
      <c r="M149" s="209" t="s">
        <v>1</v>
      </c>
      <c r="N149" s="210" t="s">
        <v>39</v>
      </c>
      <c r="O149" s="68"/>
      <c r="P149" s="211">
        <f>O149*H149</f>
        <v>0</v>
      </c>
      <c r="Q149" s="211">
        <v>0</v>
      </c>
      <c r="R149" s="211">
        <f>Q149*H149</f>
        <v>0</v>
      </c>
      <c r="S149" s="211">
        <v>0</v>
      </c>
      <c r="T149" s="212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3" t="s">
        <v>191</v>
      </c>
      <c r="AT149" s="213" t="s">
        <v>121</v>
      </c>
      <c r="AU149" s="213" t="s">
        <v>83</v>
      </c>
      <c r="AY149" s="14" t="s">
        <v>119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4" t="s">
        <v>79</v>
      </c>
      <c r="BK149" s="214">
        <f>ROUND(I149*H149,2)</f>
        <v>0</v>
      </c>
      <c r="BL149" s="14" t="s">
        <v>191</v>
      </c>
      <c r="BM149" s="213" t="s">
        <v>192</v>
      </c>
    </row>
    <row r="150" spans="1:65" s="12" customFormat="1" ht="22.9" customHeight="1">
      <c r="B150" s="185"/>
      <c r="C150" s="186"/>
      <c r="D150" s="187" t="s">
        <v>73</v>
      </c>
      <c r="E150" s="199" t="s">
        <v>193</v>
      </c>
      <c r="F150" s="199" t="s">
        <v>194</v>
      </c>
      <c r="G150" s="186"/>
      <c r="H150" s="186"/>
      <c r="I150" s="189"/>
      <c r="J150" s="200">
        <f>BK150</f>
        <v>0</v>
      </c>
      <c r="K150" s="186"/>
      <c r="L150" s="191"/>
      <c r="M150" s="192"/>
      <c r="N150" s="193"/>
      <c r="O150" s="193"/>
      <c r="P150" s="194">
        <f>SUM(P151:P152)</f>
        <v>0</v>
      </c>
      <c r="Q150" s="193"/>
      <c r="R150" s="194">
        <f>SUM(R151:R152)</f>
        <v>0</v>
      </c>
      <c r="S150" s="193"/>
      <c r="T150" s="195">
        <f>SUM(T151:T152)</f>
        <v>0</v>
      </c>
      <c r="AR150" s="196" t="s">
        <v>127</v>
      </c>
      <c r="AT150" s="197" t="s">
        <v>73</v>
      </c>
      <c r="AU150" s="197" t="s">
        <v>79</v>
      </c>
      <c r="AY150" s="196" t="s">
        <v>119</v>
      </c>
      <c r="BK150" s="198">
        <f>SUM(BK151:BK152)</f>
        <v>0</v>
      </c>
    </row>
    <row r="151" spans="1:65" s="2" customFormat="1" ht="16.5" customHeight="1">
      <c r="A151" s="31"/>
      <c r="B151" s="32"/>
      <c r="C151" s="201" t="s">
        <v>8</v>
      </c>
      <c r="D151" s="201" t="s">
        <v>121</v>
      </c>
      <c r="E151" s="202" t="s">
        <v>195</v>
      </c>
      <c r="F151" s="203" t="s">
        <v>196</v>
      </c>
      <c r="G151" s="204" t="s">
        <v>190</v>
      </c>
      <c r="H151" s="205">
        <v>1</v>
      </c>
      <c r="I151" s="206"/>
      <c r="J151" s="207">
        <f>ROUND(I151*H151,2)</f>
        <v>0</v>
      </c>
      <c r="K151" s="208"/>
      <c r="L151" s="36"/>
      <c r="M151" s="209" t="s">
        <v>1</v>
      </c>
      <c r="N151" s="210" t="s">
        <v>39</v>
      </c>
      <c r="O151" s="68"/>
      <c r="P151" s="211">
        <f>O151*H151</f>
        <v>0</v>
      </c>
      <c r="Q151" s="211">
        <v>0</v>
      </c>
      <c r="R151" s="211">
        <f>Q151*H151</f>
        <v>0</v>
      </c>
      <c r="S151" s="211">
        <v>0</v>
      </c>
      <c r="T151" s="212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213" t="s">
        <v>191</v>
      </c>
      <c r="AT151" s="213" t="s">
        <v>121</v>
      </c>
      <c r="AU151" s="213" t="s">
        <v>83</v>
      </c>
      <c r="AY151" s="14" t="s">
        <v>119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14" t="s">
        <v>79</v>
      </c>
      <c r="BK151" s="214">
        <f>ROUND(I151*H151,2)</f>
        <v>0</v>
      </c>
      <c r="BL151" s="14" t="s">
        <v>191</v>
      </c>
      <c r="BM151" s="213" t="s">
        <v>197</v>
      </c>
    </row>
    <row r="152" spans="1:65" s="2" customFormat="1" ht="16.5" customHeight="1">
      <c r="A152" s="31"/>
      <c r="B152" s="32"/>
      <c r="C152" s="201" t="s">
        <v>198</v>
      </c>
      <c r="D152" s="201" t="s">
        <v>121</v>
      </c>
      <c r="E152" s="202" t="s">
        <v>199</v>
      </c>
      <c r="F152" s="203" t="s">
        <v>200</v>
      </c>
      <c r="G152" s="204" t="s">
        <v>201</v>
      </c>
      <c r="H152" s="205">
        <v>1</v>
      </c>
      <c r="I152" s="206"/>
      <c r="J152" s="207">
        <f>ROUND(I152*H152,2)</f>
        <v>0</v>
      </c>
      <c r="K152" s="208"/>
      <c r="L152" s="36"/>
      <c r="M152" s="215" t="s">
        <v>1</v>
      </c>
      <c r="N152" s="216" t="s">
        <v>39</v>
      </c>
      <c r="O152" s="21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3" t="s">
        <v>191</v>
      </c>
      <c r="AT152" s="213" t="s">
        <v>121</v>
      </c>
      <c r="AU152" s="213" t="s">
        <v>83</v>
      </c>
      <c r="AY152" s="14" t="s">
        <v>119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4" t="s">
        <v>79</v>
      </c>
      <c r="BK152" s="214">
        <f>ROUND(I152*H152,2)</f>
        <v>0</v>
      </c>
      <c r="BL152" s="14" t="s">
        <v>191</v>
      </c>
      <c r="BM152" s="213" t="s">
        <v>202</v>
      </c>
    </row>
    <row r="153" spans="1:65" s="2" customFormat="1" ht="6.95" customHeight="1">
      <c r="A153" s="31"/>
      <c r="B153" s="51"/>
      <c r="C153" s="52"/>
      <c r="D153" s="52"/>
      <c r="E153" s="52"/>
      <c r="F153" s="52"/>
      <c r="G153" s="52"/>
      <c r="H153" s="52"/>
      <c r="I153" s="149"/>
      <c r="J153" s="52"/>
      <c r="K153" s="52"/>
      <c r="L153" s="36"/>
      <c r="M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</row>
  </sheetData>
  <sheetProtection algorithmName="SHA-512" hashValue="ONgVk/CEVAlAR5kM+haq0cwIDYw9HpLdjJ0Rjy8C49llfhEv0MhQSQQhB9PZT3vKo+D3zcZS+swYFiSue2Q/0g==" saltValue="979NfROHXaOn5BhKFdzKpn0dFC+AcrM3tRaCcrXEpWNQ/EFSFgxhk+CWhLSp1m6Fr5j5K+RVM6BW4ZPUB1oaew==" spinCount="100000" sheet="1" objects="1" scenarios="1" formatColumns="0" formatRows="0" autoFilter="0"/>
  <autoFilter ref="C125:K152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topLeftCell="A174" workbookViewId="0">
      <selection activeCell="W135" sqref="W13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5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5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AT2" s="14" t="s">
        <v>85</v>
      </c>
    </row>
    <row r="3" spans="1:46" s="1" customFormat="1" ht="6.95" hidden="1" customHeight="1">
      <c r="B3" s="106"/>
      <c r="C3" s="107"/>
      <c r="D3" s="107"/>
      <c r="E3" s="107"/>
      <c r="F3" s="107"/>
      <c r="G3" s="107"/>
      <c r="H3" s="107"/>
      <c r="I3" s="108"/>
      <c r="J3" s="107"/>
      <c r="K3" s="107"/>
      <c r="L3" s="17"/>
      <c r="AT3" s="14" t="s">
        <v>83</v>
      </c>
    </row>
    <row r="4" spans="1:46" s="1" customFormat="1" ht="24.95" hidden="1" customHeight="1">
      <c r="B4" s="17"/>
      <c r="D4" s="109" t="s">
        <v>86</v>
      </c>
      <c r="I4" s="105"/>
      <c r="L4" s="17"/>
      <c r="M4" s="110" t="s">
        <v>10</v>
      </c>
      <c r="AT4" s="14" t="s">
        <v>4</v>
      </c>
    </row>
    <row r="5" spans="1:46" s="1" customFormat="1" ht="6.95" hidden="1" customHeight="1">
      <c r="B5" s="17"/>
      <c r="I5" s="105"/>
      <c r="L5" s="17"/>
    </row>
    <row r="6" spans="1:46" s="1" customFormat="1" ht="12" hidden="1" customHeight="1">
      <c r="B6" s="17"/>
      <c r="D6" s="111" t="s">
        <v>16</v>
      </c>
      <c r="I6" s="105"/>
      <c r="L6" s="17"/>
    </row>
    <row r="7" spans="1:46" s="1" customFormat="1" ht="16.5" hidden="1" customHeight="1">
      <c r="B7" s="17"/>
      <c r="E7" s="272" t="str">
        <f>'Rekapitulace stavby'!K6</f>
        <v>Oprava komunikací Hranečník - oprava 1</v>
      </c>
      <c r="F7" s="273"/>
      <c r="G7" s="273"/>
      <c r="H7" s="273"/>
      <c r="I7" s="105"/>
      <c r="L7" s="17"/>
    </row>
    <row r="8" spans="1:46" s="2" customFormat="1" ht="12" hidden="1" customHeight="1">
      <c r="A8" s="31"/>
      <c r="B8" s="36"/>
      <c r="C8" s="31"/>
      <c r="D8" s="111" t="s">
        <v>87</v>
      </c>
      <c r="E8" s="31"/>
      <c r="F8" s="31"/>
      <c r="G8" s="31"/>
      <c r="H8" s="31"/>
      <c r="I8" s="112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hidden="1" customHeight="1">
      <c r="A9" s="31"/>
      <c r="B9" s="36"/>
      <c r="C9" s="31"/>
      <c r="D9" s="31"/>
      <c r="E9" s="274" t="s">
        <v>203</v>
      </c>
      <c r="F9" s="275"/>
      <c r="G9" s="275"/>
      <c r="H9" s="275"/>
      <c r="I9" s="112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 hidden="1">
      <c r="A10" s="31"/>
      <c r="B10" s="36"/>
      <c r="C10" s="31"/>
      <c r="D10" s="31"/>
      <c r="E10" s="31"/>
      <c r="F10" s="31"/>
      <c r="G10" s="31"/>
      <c r="H10" s="31"/>
      <c r="I10" s="112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hidden="1" customHeight="1">
      <c r="A11" s="31"/>
      <c r="B11" s="36"/>
      <c r="C11" s="31"/>
      <c r="D11" s="111" t="s">
        <v>18</v>
      </c>
      <c r="E11" s="31"/>
      <c r="F11" s="113" t="s">
        <v>1</v>
      </c>
      <c r="G11" s="31"/>
      <c r="H11" s="31"/>
      <c r="I11" s="114" t="s">
        <v>19</v>
      </c>
      <c r="J11" s="113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hidden="1" customHeight="1">
      <c r="A12" s="31"/>
      <c r="B12" s="36"/>
      <c r="C12" s="31"/>
      <c r="D12" s="111" t="s">
        <v>20</v>
      </c>
      <c r="E12" s="31"/>
      <c r="F12" s="113" t="s">
        <v>21</v>
      </c>
      <c r="G12" s="31"/>
      <c r="H12" s="31"/>
      <c r="I12" s="114" t="s">
        <v>22</v>
      </c>
      <c r="J12" s="115" t="str">
        <f>'Rekapitulace stavby'!AN8</f>
        <v>21. 6. 2019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hidden="1" customHeight="1">
      <c r="A13" s="31"/>
      <c r="B13" s="36"/>
      <c r="C13" s="31"/>
      <c r="D13" s="31"/>
      <c r="E13" s="31"/>
      <c r="F13" s="31"/>
      <c r="G13" s="31"/>
      <c r="H13" s="31"/>
      <c r="I13" s="112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hidden="1" customHeight="1">
      <c r="A14" s="31"/>
      <c r="B14" s="36"/>
      <c r="C14" s="31"/>
      <c r="D14" s="111" t="s">
        <v>24</v>
      </c>
      <c r="E14" s="31"/>
      <c r="F14" s="31"/>
      <c r="G14" s="31"/>
      <c r="H14" s="31"/>
      <c r="I14" s="114" t="s">
        <v>25</v>
      </c>
      <c r="J14" s="113" t="str">
        <f>IF('Rekapitulace stavby'!AN10="","",'Rekapitulace stavby'!AN10)</f>
        <v/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hidden="1" customHeight="1">
      <c r="A15" s="31"/>
      <c r="B15" s="36"/>
      <c r="C15" s="31"/>
      <c r="D15" s="31"/>
      <c r="E15" s="113" t="str">
        <f>IF('Rekapitulace stavby'!E11="","",'Rekapitulace stavby'!E11)</f>
        <v xml:space="preserve"> </v>
      </c>
      <c r="F15" s="31"/>
      <c r="G15" s="31"/>
      <c r="H15" s="31"/>
      <c r="I15" s="114" t="s">
        <v>26</v>
      </c>
      <c r="J15" s="113" t="str">
        <f>IF('Rekapitulace stavby'!AN11="","",'Rekapitulace stavby'!AN11)</f>
        <v/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hidden="1" customHeight="1">
      <c r="A16" s="31"/>
      <c r="B16" s="36"/>
      <c r="C16" s="31"/>
      <c r="D16" s="31"/>
      <c r="E16" s="31"/>
      <c r="F16" s="31"/>
      <c r="G16" s="31"/>
      <c r="H16" s="31"/>
      <c r="I16" s="112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hidden="1" customHeight="1">
      <c r="A17" s="31"/>
      <c r="B17" s="36"/>
      <c r="C17" s="31"/>
      <c r="D17" s="111" t="s">
        <v>27</v>
      </c>
      <c r="E17" s="31"/>
      <c r="F17" s="31"/>
      <c r="G17" s="31"/>
      <c r="H17" s="31"/>
      <c r="I17" s="114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hidden="1" customHeight="1">
      <c r="A18" s="31"/>
      <c r="B18" s="36"/>
      <c r="C18" s="31"/>
      <c r="D18" s="31"/>
      <c r="E18" s="276" t="str">
        <f>'Rekapitulace stavby'!E14</f>
        <v>Vyplň údaj</v>
      </c>
      <c r="F18" s="277"/>
      <c r="G18" s="277"/>
      <c r="H18" s="277"/>
      <c r="I18" s="114" t="s">
        <v>26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hidden="1" customHeight="1">
      <c r="A19" s="31"/>
      <c r="B19" s="36"/>
      <c r="C19" s="31"/>
      <c r="D19" s="31"/>
      <c r="E19" s="31"/>
      <c r="F19" s="31"/>
      <c r="G19" s="31"/>
      <c r="H19" s="31"/>
      <c r="I19" s="112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hidden="1" customHeight="1">
      <c r="A20" s="31"/>
      <c r="B20" s="36"/>
      <c r="C20" s="31"/>
      <c r="D20" s="111" t="s">
        <v>29</v>
      </c>
      <c r="E20" s="31"/>
      <c r="F20" s="31"/>
      <c r="G20" s="31"/>
      <c r="H20" s="31"/>
      <c r="I20" s="114" t="s">
        <v>25</v>
      </c>
      <c r="J20" s="113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hidden="1" customHeight="1">
      <c r="A21" s="31"/>
      <c r="B21" s="36"/>
      <c r="C21" s="31"/>
      <c r="D21" s="31"/>
      <c r="E21" s="113" t="str">
        <f>IF('Rekapitulace stavby'!E17="","",'Rekapitulace stavby'!E17)</f>
        <v xml:space="preserve"> </v>
      </c>
      <c r="F21" s="31"/>
      <c r="G21" s="31"/>
      <c r="H21" s="31"/>
      <c r="I21" s="114" t="s">
        <v>26</v>
      </c>
      <c r="J21" s="113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hidden="1" customHeight="1">
      <c r="A22" s="31"/>
      <c r="B22" s="36"/>
      <c r="C22" s="31"/>
      <c r="D22" s="31"/>
      <c r="E22" s="31"/>
      <c r="F22" s="31"/>
      <c r="G22" s="31"/>
      <c r="H22" s="31"/>
      <c r="I22" s="112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hidden="1" customHeight="1">
      <c r="A23" s="31"/>
      <c r="B23" s="36"/>
      <c r="C23" s="31"/>
      <c r="D23" s="111" t="s">
        <v>31</v>
      </c>
      <c r="E23" s="31"/>
      <c r="F23" s="31"/>
      <c r="G23" s="31"/>
      <c r="H23" s="31"/>
      <c r="I23" s="114" t="s">
        <v>25</v>
      </c>
      <c r="J23" s="113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hidden="1" customHeight="1">
      <c r="A24" s="31"/>
      <c r="B24" s="36"/>
      <c r="C24" s="31"/>
      <c r="D24" s="31"/>
      <c r="E24" s="113" t="str">
        <f>IF('Rekapitulace stavby'!E20="","",'Rekapitulace stavby'!E20)</f>
        <v xml:space="preserve"> </v>
      </c>
      <c r="F24" s="31"/>
      <c r="G24" s="31"/>
      <c r="H24" s="31"/>
      <c r="I24" s="114" t="s">
        <v>26</v>
      </c>
      <c r="J24" s="113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hidden="1" customHeight="1">
      <c r="A25" s="31"/>
      <c r="B25" s="36"/>
      <c r="C25" s="31"/>
      <c r="D25" s="31"/>
      <c r="E25" s="31"/>
      <c r="F25" s="31"/>
      <c r="G25" s="31"/>
      <c r="H25" s="31"/>
      <c r="I25" s="112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hidden="1" customHeight="1">
      <c r="A26" s="31"/>
      <c r="B26" s="36"/>
      <c r="C26" s="31"/>
      <c r="D26" s="111" t="s">
        <v>32</v>
      </c>
      <c r="E26" s="31"/>
      <c r="F26" s="31"/>
      <c r="G26" s="31"/>
      <c r="H26" s="31"/>
      <c r="I26" s="112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hidden="1" customHeight="1">
      <c r="A27" s="116"/>
      <c r="B27" s="117"/>
      <c r="C27" s="116"/>
      <c r="D27" s="116"/>
      <c r="E27" s="278" t="s">
        <v>1</v>
      </c>
      <c r="F27" s="278"/>
      <c r="G27" s="278"/>
      <c r="H27" s="278"/>
      <c r="I27" s="118"/>
      <c r="J27" s="116"/>
      <c r="K27" s="116"/>
      <c r="L27" s="119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</row>
    <row r="28" spans="1:31" s="2" customFormat="1" ht="6.95" hidden="1" customHeight="1">
      <c r="A28" s="31"/>
      <c r="B28" s="36"/>
      <c r="C28" s="31"/>
      <c r="D28" s="31"/>
      <c r="E28" s="31"/>
      <c r="F28" s="31"/>
      <c r="G28" s="31"/>
      <c r="H28" s="31"/>
      <c r="I28" s="112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hidden="1" customHeight="1">
      <c r="A29" s="31"/>
      <c r="B29" s="36"/>
      <c r="C29" s="31"/>
      <c r="D29" s="120"/>
      <c r="E29" s="120"/>
      <c r="F29" s="120"/>
      <c r="G29" s="120"/>
      <c r="H29" s="120"/>
      <c r="I29" s="121"/>
      <c r="J29" s="120"/>
      <c r="K29" s="120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hidden="1" customHeight="1">
      <c r="A30" s="31"/>
      <c r="B30" s="36"/>
      <c r="C30" s="31"/>
      <c r="D30" s="122" t="s">
        <v>34</v>
      </c>
      <c r="E30" s="31"/>
      <c r="F30" s="31"/>
      <c r="G30" s="31"/>
      <c r="H30" s="31"/>
      <c r="I30" s="112"/>
      <c r="J30" s="123">
        <f>ROUND(J131,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hidden="1" customHeight="1">
      <c r="A31" s="31"/>
      <c r="B31" s="36"/>
      <c r="C31" s="31"/>
      <c r="D31" s="120"/>
      <c r="E31" s="120"/>
      <c r="F31" s="120"/>
      <c r="G31" s="120"/>
      <c r="H31" s="120"/>
      <c r="I31" s="121"/>
      <c r="J31" s="120"/>
      <c r="K31" s="120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hidden="1" customHeight="1">
      <c r="A32" s="31"/>
      <c r="B32" s="36"/>
      <c r="C32" s="31"/>
      <c r="D32" s="31"/>
      <c r="E32" s="31"/>
      <c r="F32" s="124" t="s">
        <v>36</v>
      </c>
      <c r="G32" s="31"/>
      <c r="H32" s="31"/>
      <c r="I32" s="125" t="s">
        <v>35</v>
      </c>
      <c r="J32" s="124" t="s">
        <v>37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hidden="1" customHeight="1">
      <c r="A33" s="31"/>
      <c r="B33" s="36"/>
      <c r="C33" s="31"/>
      <c r="D33" s="126" t="s">
        <v>38</v>
      </c>
      <c r="E33" s="111" t="s">
        <v>39</v>
      </c>
      <c r="F33" s="127">
        <f>ROUND((SUM(BE131:BE198)),  2)</f>
        <v>0</v>
      </c>
      <c r="G33" s="31"/>
      <c r="H33" s="31"/>
      <c r="I33" s="128">
        <v>0.21</v>
      </c>
      <c r="J33" s="127">
        <f>ROUND(((SUM(BE131:BE198))*I33),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hidden="1" customHeight="1">
      <c r="A34" s="31"/>
      <c r="B34" s="36"/>
      <c r="C34" s="31"/>
      <c r="D34" s="31"/>
      <c r="E34" s="111" t="s">
        <v>40</v>
      </c>
      <c r="F34" s="127">
        <f>ROUND((SUM(BF131:BF198)),  2)</f>
        <v>0</v>
      </c>
      <c r="G34" s="31"/>
      <c r="H34" s="31"/>
      <c r="I34" s="128">
        <v>0.15</v>
      </c>
      <c r="J34" s="127">
        <f>ROUND(((SUM(BF131:BF198))*I34),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11" t="s">
        <v>41</v>
      </c>
      <c r="F35" s="127">
        <f>ROUND((SUM(BG131:BG198)),  2)</f>
        <v>0</v>
      </c>
      <c r="G35" s="31"/>
      <c r="H35" s="31"/>
      <c r="I35" s="128">
        <v>0.21</v>
      </c>
      <c r="J35" s="127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11" t="s">
        <v>42</v>
      </c>
      <c r="F36" s="127">
        <f>ROUND((SUM(BH131:BH198)),  2)</f>
        <v>0</v>
      </c>
      <c r="G36" s="31"/>
      <c r="H36" s="31"/>
      <c r="I36" s="128">
        <v>0.15</v>
      </c>
      <c r="J36" s="127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11" t="s">
        <v>43</v>
      </c>
      <c r="F37" s="127">
        <f>ROUND((SUM(BI131:BI198)),  2)</f>
        <v>0</v>
      </c>
      <c r="G37" s="31"/>
      <c r="H37" s="31"/>
      <c r="I37" s="128">
        <v>0</v>
      </c>
      <c r="J37" s="127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hidden="1" customHeight="1">
      <c r="A38" s="31"/>
      <c r="B38" s="36"/>
      <c r="C38" s="31"/>
      <c r="D38" s="31"/>
      <c r="E38" s="31"/>
      <c r="F38" s="31"/>
      <c r="G38" s="31"/>
      <c r="H38" s="31"/>
      <c r="I38" s="112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hidden="1" customHeight="1">
      <c r="A39" s="31"/>
      <c r="B39" s="36"/>
      <c r="C39" s="129"/>
      <c r="D39" s="130" t="s">
        <v>44</v>
      </c>
      <c r="E39" s="131"/>
      <c r="F39" s="131"/>
      <c r="G39" s="132" t="s">
        <v>45</v>
      </c>
      <c r="H39" s="133" t="s">
        <v>46</v>
      </c>
      <c r="I39" s="134"/>
      <c r="J39" s="135">
        <f>SUM(J30:J37)</f>
        <v>0</v>
      </c>
      <c r="K39" s="136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>
      <c r="A40" s="31"/>
      <c r="B40" s="36"/>
      <c r="C40" s="31"/>
      <c r="D40" s="31"/>
      <c r="E40" s="31"/>
      <c r="F40" s="31"/>
      <c r="G40" s="31"/>
      <c r="H40" s="31"/>
      <c r="I40" s="112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hidden="1" customHeight="1">
      <c r="B41" s="17"/>
      <c r="I41" s="105"/>
      <c r="L41" s="17"/>
    </row>
    <row r="42" spans="1:31" s="1" customFormat="1" ht="14.45" hidden="1" customHeight="1">
      <c r="B42" s="17"/>
      <c r="I42" s="105"/>
      <c r="L42" s="17"/>
    </row>
    <row r="43" spans="1:31" s="1" customFormat="1" ht="14.45" hidden="1" customHeight="1">
      <c r="B43" s="17"/>
      <c r="I43" s="105"/>
      <c r="L43" s="17"/>
    </row>
    <row r="44" spans="1:31" s="1" customFormat="1" ht="14.45" hidden="1" customHeight="1">
      <c r="B44" s="17"/>
      <c r="I44" s="105"/>
      <c r="L44" s="17"/>
    </row>
    <row r="45" spans="1:31" s="1" customFormat="1" ht="14.45" hidden="1" customHeight="1">
      <c r="B45" s="17"/>
      <c r="I45" s="105"/>
      <c r="L45" s="17"/>
    </row>
    <row r="46" spans="1:31" s="1" customFormat="1" ht="14.45" hidden="1" customHeight="1">
      <c r="B46" s="17"/>
      <c r="I46" s="105"/>
      <c r="L46" s="17"/>
    </row>
    <row r="47" spans="1:31" s="1" customFormat="1" ht="14.45" hidden="1" customHeight="1">
      <c r="B47" s="17"/>
      <c r="I47" s="105"/>
      <c r="L47" s="17"/>
    </row>
    <row r="48" spans="1:31" s="1" customFormat="1" ht="14.45" hidden="1" customHeight="1">
      <c r="B48" s="17"/>
      <c r="I48" s="105"/>
      <c r="L48" s="17"/>
    </row>
    <row r="49" spans="1:31" s="1" customFormat="1" ht="14.45" hidden="1" customHeight="1">
      <c r="B49" s="17"/>
      <c r="I49" s="105"/>
      <c r="L49" s="17"/>
    </row>
    <row r="50" spans="1:31" s="2" customFormat="1" ht="14.45" hidden="1" customHeight="1">
      <c r="B50" s="48"/>
      <c r="D50" s="137" t="s">
        <v>47</v>
      </c>
      <c r="E50" s="138"/>
      <c r="F50" s="138"/>
      <c r="G50" s="137" t="s">
        <v>48</v>
      </c>
      <c r="H50" s="138"/>
      <c r="I50" s="139"/>
      <c r="J50" s="138"/>
      <c r="K50" s="138"/>
      <c r="L50" s="48"/>
    </row>
    <row r="51" spans="1:31" ht="11.25" hidden="1">
      <c r="B51" s="17"/>
      <c r="L51" s="17"/>
    </row>
    <row r="52" spans="1:31" ht="11.25" hidden="1">
      <c r="B52" s="17"/>
      <c r="L52" s="17"/>
    </row>
    <row r="53" spans="1:31" ht="11.25" hidden="1">
      <c r="B53" s="17"/>
      <c r="L53" s="17"/>
    </row>
    <row r="54" spans="1:31" ht="11.25" hidden="1">
      <c r="B54" s="17"/>
      <c r="L54" s="17"/>
    </row>
    <row r="55" spans="1:31" ht="11.25" hidden="1">
      <c r="B55" s="17"/>
      <c r="L55" s="17"/>
    </row>
    <row r="56" spans="1:31" ht="11.25" hidden="1">
      <c r="B56" s="17"/>
      <c r="L56" s="17"/>
    </row>
    <row r="57" spans="1:31" ht="11.25" hidden="1">
      <c r="B57" s="17"/>
      <c r="L57" s="17"/>
    </row>
    <row r="58" spans="1:31" ht="11.25" hidden="1">
      <c r="B58" s="17"/>
      <c r="L58" s="17"/>
    </row>
    <row r="59" spans="1:31" ht="11.25" hidden="1">
      <c r="B59" s="17"/>
      <c r="L59" s="17"/>
    </row>
    <row r="60" spans="1:31" ht="11.25" hidden="1">
      <c r="B60" s="17"/>
      <c r="L60" s="17"/>
    </row>
    <row r="61" spans="1:31" s="2" customFormat="1" ht="12.75" hidden="1">
      <c r="A61" s="31"/>
      <c r="B61" s="36"/>
      <c r="C61" s="31"/>
      <c r="D61" s="140" t="s">
        <v>49</v>
      </c>
      <c r="E61" s="141"/>
      <c r="F61" s="142" t="s">
        <v>50</v>
      </c>
      <c r="G61" s="140" t="s">
        <v>49</v>
      </c>
      <c r="H61" s="141"/>
      <c r="I61" s="143"/>
      <c r="J61" s="144" t="s">
        <v>50</v>
      </c>
      <c r="K61" s="141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 hidden="1">
      <c r="B62" s="17"/>
      <c r="L62" s="17"/>
    </row>
    <row r="63" spans="1:31" ht="11.25" hidden="1">
      <c r="B63" s="17"/>
      <c r="L63" s="17"/>
    </row>
    <row r="64" spans="1:31" ht="11.25" hidden="1">
      <c r="B64" s="17"/>
      <c r="L64" s="17"/>
    </row>
    <row r="65" spans="1:31" s="2" customFormat="1" ht="12.75" hidden="1">
      <c r="A65" s="31"/>
      <c r="B65" s="36"/>
      <c r="C65" s="31"/>
      <c r="D65" s="137" t="s">
        <v>51</v>
      </c>
      <c r="E65" s="145"/>
      <c r="F65" s="145"/>
      <c r="G65" s="137" t="s">
        <v>52</v>
      </c>
      <c r="H65" s="145"/>
      <c r="I65" s="146"/>
      <c r="J65" s="145"/>
      <c r="K65" s="14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 hidden="1">
      <c r="B66" s="17"/>
      <c r="L66" s="17"/>
    </row>
    <row r="67" spans="1:31" ht="11.25" hidden="1">
      <c r="B67" s="17"/>
      <c r="L67" s="17"/>
    </row>
    <row r="68" spans="1:31" ht="11.25" hidden="1">
      <c r="B68" s="17"/>
      <c r="L68" s="17"/>
    </row>
    <row r="69" spans="1:31" ht="11.25" hidden="1">
      <c r="B69" s="17"/>
      <c r="L69" s="17"/>
    </row>
    <row r="70" spans="1:31" ht="11.25" hidden="1">
      <c r="B70" s="17"/>
      <c r="L70" s="17"/>
    </row>
    <row r="71" spans="1:31" ht="11.25" hidden="1">
      <c r="B71" s="17"/>
      <c r="L71" s="17"/>
    </row>
    <row r="72" spans="1:31" ht="11.25" hidden="1">
      <c r="B72" s="17"/>
      <c r="L72" s="17"/>
    </row>
    <row r="73" spans="1:31" ht="11.25" hidden="1">
      <c r="B73" s="17"/>
      <c r="L73" s="17"/>
    </row>
    <row r="74" spans="1:31" ht="11.25" hidden="1">
      <c r="B74" s="17"/>
      <c r="L74" s="17"/>
    </row>
    <row r="75" spans="1:31" ht="11.25" hidden="1">
      <c r="B75" s="17"/>
      <c r="L75" s="17"/>
    </row>
    <row r="76" spans="1:31" s="2" customFormat="1" ht="12.75" hidden="1">
      <c r="A76" s="31"/>
      <c r="B76" s="36"/>
      <c r="C76" s="31"/>
      <c r="D76" s="140" t="s">
        <v>49</v>
      </c>
      <c r="E76" s="141"/>
      <c r="F76" s="142" t="s">
        <v>50</v>
      </c>
      <c r="G76" s="140" t="s">
        <v>49</v>
      </c>
      <c r="H76" s="141"/>
      <c r="I76" s="143"/>
      <c r="J76" s="144" t="s">
        <v>50</v>
      </c>
      <c r="K76" s="141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hidden="1" customHeight="1">
      <c r="A77" s="31"/>
      <c r="B77" s="147"/>
      <c r="C77" s="148"/>
      <c r="D77" s="148"/>
      <c r="E77" s="148"/>
      <c r="F77" s="148"/>
      <c r="G77" s="148"/>
      <c r="H77" s="148"/>
      <c r="I77" s="149"/>
      <c r="J77" s="148"/>
      <c r="K77" s="148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1"/>
      <c r="B81" s="150"/>
      <c r="C81" s="151"/>
      <c r="D81" s="151"/>
      <c r="E81" s="151"/>
      <c r="F81" s="151"/>
      <c r="G81" s="151"/>
      <c r="H81" s="151"/>
      <c r="I81" s="152"/>
      <c r="J81" s="151"/>
      <c r="K81" s="151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hidden="1" customHeight="1">
      <c r="A82" s="31"/>
      <c r="B82" s="32"/>
      <c r="C82" s="20" t="s">
        <v>89</v>
      </c>
      <c r="D82" s="33"/>
      <c r="E82" s="33"/>
      <c r="F82" s="33"/>
      <c r="G82" s="33"/>
      <c r="H82" s="33"/>
      <c r="I82" s="112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hidden="1" customHeight="1">
      <c r="A83" s="31"/>
      <c r="B83" s="32"/>
      <c r="C83" s="33"/>
      <c r="D83" s="33"/>
      <c r="E83" s="33"/>
      <c r="F83" s="33"/>
      <c r="G83" s="33"/>
      <c r="H83" s="33"/>
      <c r="I83" s="112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112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79" t="str">
        <f>E7</f>
        <v>Oprava komunikací Hranečník - oprava 1</v>
      </c>
      <c r="F85" s="280"/>
      <c r="G85" s="280"/>
      <c r="H85" s="280"/>
      <c r="I85" s="112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87</v>
      </c>
      <c r="D86" s="33"/>
      <c r="E86" s="33"/>
      <c r="F86" s="33"/>
      <c r="G86" s="33"/>
      <c r="H86" s="33"/>
      <c r="I86" s="112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51" t="str">
        <f>E9</f>
        <v>2 - Nájezdový oblouk v areálu</v>
      </c>
      <c r="F87" s="281"/>
      <c r="G87" s="281"/>
      <c r="H87" s="281"/>
      <c r="I87" s="112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hidden="1" customHeight="1">
      <c r="A88" s="31"/>
      <c r="B88" s="32"/>
      <c r="C88" s="33"/>
      <c r="D88" s="33"/>
      <c r="E88" s="33"/>
      <c r="F88" s="33"/>
      <c r="G88" s="33"/>
      <c r="H88" s="33"/>
      <c r="I88" s="112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20</v>
      </c>
      <c r="D89" s="33"/>
      <c r="E89" s="33"/>
      <c r="F89" s="24" t="str">
        <f>F12</f>
        <v xml:space="preserve"> </v>
      </c>
      <c r="G89" s="33"/>
      <c r="H89" s="33"/>
      <c r="I89" s="114" t="s">
        <v>22</v>
      </c>
      <c r="J89" s="63" t="str">
        <f>IF(J12="","",J12)</f>
        <v>21. 6. 2019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hidden="1" customHeight="1">
      <c r="A90" s="31"/>
      <c r="B90" s="32"/>
      <c r="C90" s="33"/>
      <c r="D90" s="33"/>
      <c r="E90" s="33"/>
      <c r="F90" s="33"/>
      <c r="G90" s="33"/>
      <c r="H90" s="33"/>
      <c r="I90" s="112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hidden="1" customHeight="1">
      <c r="A91" s="31"/>
      <c r="B91" s="32"/>
      <c r="C91" s="26" t="s">
        <v>24</v>
      </c>
      <c r="D91" s="33"/>
      <c r="E91" s="33"/>
      <c r="F91" s="24" t="str">
        <f>E15</f>
        <v xml:space="preserve"> </v>
      </c>
      <c r="G91" s="33"/>
      <c r="H91" s="33"/>
      <c r="I91" s="114" t="s">
        <v>29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hidden="1" customHeight="1">
      <c r="A92" s="31"/>
      <c r="B92" s="32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114" t="s">
        <v>31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112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53" t="s">
        <v>90</v>
      </c>
      <c r="D94" s="154"/>
      <c r="E94" s="154"/>
      <c r="F94" s="154"/>
      <c r="G94" s="154"/>
      <c r="H94" s="154"/>
      <c r="I94" s="155"/>
      <c r="J94" s="156" t="s">
        <v>91</v>
      </c>
      <c r="K94" s="154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112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hidden="1" customHeight="1">
      <c r="A96" s="31"/>
      <c r="B96" s="32"/>
      <c r="C96" s="157" t="s">
        <v>92</v>
      </c>
      <c r="D96" s="33"/>
      <c r="E96" s="33"/>
      <c r="F96" s="33"/>
      <c r="G96" s="33"/>
      <c r="H96" s="33"/>
      <c r="I96" s="112"/>
      <c r="J96" s="81">
        <f>J131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93</v>
      </c>
    </row>
    <row r="97" spans="1:31" s="9" customFormat="1" ht="24.95" hidden="1" customHeight="1">
      <c r="B97" s="158"/>
      <c r="C97" s="159"/>
      <c r="D97" s="160" t="s">
        <v>94</v>
      </c>
      <c r="E97" s="161"/>
      <c r="F97" s="161"/>
      <c r="G97" s="161"/>
      <c r="H97" s="161"/>
      <c r="I97" s="162"/>
      <c r="J97" s="163">
        <f>J132</f>
        <v>0</v>
      </c>
      <c r="K97" s="159"/>
      <c r="L97" s="164"/>
    </row>
    <row r="98" spans="1:31" s="10" customFormat="1" ht="19.899999999999999" hidden="1" customHeight="1">
      <c r="B98" s="165"/>
      <c r="C98" s="166"/>
      <c r="D98" s="167" t="s">
        <v>95</v>
      </c>
      <c r="E98" s="168"/>
      <c r="F98" s="168"/>
      <c r="G98" s="168"/>
      <c r="H98" s="168"/>
      <c r="I98" s="169"/>
      <c r="J98" s="170">
        <f>J133</f>
        <v>0</v>
      </c>
      <c r="K98" s="166"/>
      <c r="L98" s="171"/>
    </row>
    <row r="99" spans="1:31" s="10" customFormat="1" ht="19.899999999999999" hidden="1" customHeight="1">
      <c r="B99" s="165"/>
      <c r="C99" s="166"/>
      <c r="D99" s="167" t="s">
        <v>204</v>
      </c>
      <c r="E99" s="168"/>
      <c r="F99" s="168"/>
      <c r="G99" s="168"/>
      <c r="H99" s="168"/>
      <c r="I99" s="169"/>
      <c r="J99" s="170">
        <f>J148</f>
        <v>0</v>
      </c>
      <c r="K99" s="166"/>
      <c r="L99" s="171"/>
    </row>
    <row r="100" spans="1:31" s="10" customFormat="1" ht="19.899999999999999" hidden="1" customHeight="1">
      <c r="B100" s="165"/>
      <c r="C100" s="166"/>
      <c r="D100" s="167" t="s">
        <v>205</v>
      </c>
      <c r="E100" s="168"/>
      <c r="F100" s="168"/>
      <c r="G100" s="168"/>
      <c r="H100" s="168"/>
      <c r="I100" s="169"/>
      <c r="J100" s="170">
        <f>J151</f>
        <v>0</v>
      </c>
      <c r="K100" s="166"/>
      <c r="L100" s="171"/>
    </row>
    <row r="101" spans="1:31" s="10" customFormat="1" ht="19.899999999999999" hidden="1" customHeight="1">
      <c r="B101" s="165"/>
      <c r="C101" s="166"/>
      <c r="D101" s="167" t="s">
        <v>96</v>
      </c>
      <c r="E101" s="168"/>
      <c r="F101" s="168"/>
      <c r="G101" s="168"/>
      <c r="H101" s="168"/>
      <c r="I101" s="169"/>
      <c r="J101" s="170">
        <f>J154</f>
        <v>0</v>
      </c>
      <c r="K101" s="166"/>
      <c r="L101" s="171"/>
    </row>
    <row r="102" spans="1:31" s="10" customFormat="1" ht="19.899999999999999" hidden="1" customHeight="1">
      <c r="B102" s="165"/>
      <c r="C102" s="166"/>
      <c r="D102" s="167" t="s">
        <v>206</v>
      </c>
      <c r="E102" s="168"/>
      <c r="F102" s="168"/>
      <c r="G102" s="168"/>
      <c r="H102" s="168"/>
      <c r="I102" s="169"/>
      <c r="J102" s="170">
        <f>J159</f>
        <v>0</v>
      </c>
      <c r="K102" s="166"/>
      <c r="L102" s="171"/>
    </row>
    <row r="103" spans="1:31" s="10" customFormat="1" ht="19.899999999999999" hidden="1" customHeight="1">
      <c r="B103" s="165"/>
      <c r="C103" s="166"/>
      <c r="D103" s="167" t="s">
        <v>97</v>
      </c>
      <c r="E103" s="168"/>
      <c r="F103" s="168"/>
      <c r="G103" s="168"/>
      <c r="H103" s="168"/>
      <c r="I103" s="169"/>
      <c r="J103" s="170">
        <f>J161</f>
        <v>0</v>
      </c>
      <c r="K103" s="166"/>
      <c r="L103" s="171"/>
    </row>
    <row r="104" spans="1:31" s="10" customFormat="1" ht="19.899999999999999" hidden="1" customHeight="1">
      <c r="B104" s="165"/>
      <c r="C104" s="166"/>
      <c r="D104" s="167" t="s">
        <v>98</v>
      </c>
      <c r="E104" s="168"/>
      <c r="F104" s="168"/>
      <c r="G104" s="168"/>
      <c r="H104" s="168"/>
      <c r="I104" s="169"/>
      <c r="J104" s="170">
        <f>J173</f>
        <v>0</v>
      </c>
      <c r="K104" s="166"/>
      <c r="L104" s="171"/>
    </row>
    <row r="105" spans="1:31" s="10" customFormat="1" ht="19.899999999999999" hidden="1" customHeight="1">
      <c r="B105" s="165"/>
      <c r="C105" s="166"/>
      <c r="D105" s="167" t="s">
        <v>99</v>
      </c>
      <c r="E105" s="168"/>
      <c r="F105" s="168"/>
      <c r="G105" s="168"/>
      <c r="H105" s="168"/>
      <c r="I105" s="169"/>
      <c r="J105" s="170">
        <f>J180</f>
        <v>0</v>
      </c>
      <c r="K105" s="166"/>
      <c r="L105" s="171"/>
    </row>
    <row r="106" spans="1:31" s="10" customFormat="1" ht="19.899999999999999" hidden="1" customHeight="1">
      <c r="B106" s="165"/>
      <c r="C106" s="166"/>
      <c r="D106" s="167" t="s">
        <v>100</v>
      </c>
      <c r="E106" s="168"/>
      <c r="F106" s="168"/>
      <c r="G106" s="168"/>
      <c r="H106" s="168"/>
      <c r="I106" s="169"/>
      <c r="J106" s="170">
        <f>J185</f>
        <v>0</v>
      </c>
      <c r="K106" s="166"/>
      <c r="L106" s="171"/>
    </row>
    <row r="107" spans="1:31" s="9" customFormat="1" ht="24.95" hidden="1" customHeight="1">
      <c r="B107" s="158"/>
      <c r="C107" s="159"/>
      <c r="D107" s="160" t="s">
        <v>101</v>
      </c>
      <c r="E107" s="161"/>
      <c r="F107" s="161"/>
      <c r="G107" s="161"/>
      <c r="H107" s="161"/>
      <c r="I107" s="162"/>
      <c r="J107" s="163">
        <f>J188</f>
        <v>0</v>
      </c>
      <c r="K107" s="159"/>
      <c r="L107" s="164"/>
    </row>
    <row r="108" spans="1:31" s="10" customFormat="1" ht="19.899999999999999" hidden="1" customHeight="1">
      <c r="B108" s="165"/>
      <c r="C108" s="166"/>
      <c r="D108" s="167" t="s">
        <v>207</v>
      </c>
      <c r="E108" s="168"/>
      <c r="F108" s="168"/>
      <c r="G108" s="168"/>
      <c r="H108" s="168"/>
      <c r="I108" s="169"/>
      <c r="J108" s="170">
        <f>J189</f>
        <v>0</v>
      </c>
      <c r="K108" s="166"/>
      <c r="L108" s="171"/>
    </row>
    <row r="109" spans="1:31" s="10" customFormat="1" ht="19.899999999999999" hidden="1" customHeight="1">
      <c r="B109" s="165"/>
      <c r="C109" s="166"/>
      <c r="D109" s="167" t="s">
        <v>102</v>
      </c>
      <c r="E109" s="168"/>
      <c r="F109" s="168"/>
      <c r="G109" s="168"/>
      <c r="H109" s="168"/>
      <c r="I109" s="169"/>
      <c r="J109" s="170">
        <f>J191</f>
        <v>0</v>
      </c>
      <c r="K109" s="166"/>
      <c r="L109" s="171"/>
    </row>
    <row r="110" spans="1:31" s="10" customFormat="1" ht="19.899999999999999" hidden="1" customHeight="1">
      <c r="B110" s="165"/>
      <c r="C110" s="166"/>
      <c r="D110" s="167" t="s">
        <v>103</v>
      </c>
      <c r="E110" s="168"/>
      <c r="F110" s="168"/>
      <c r="G110" s="168"/>
      <c r="H110" s="168"/>
      <c r="I110" s="169"/>
      <c r="J110" s="170">
        <f>J194</f>
        <v>0</v>
      </c>
      <c r="K110" s="166"/>
      <c r="L110" s="171"/>
    </row>
    <row r="111" spans="1:31" s="10" customFormat="1" ht="19.899999999999999" hidden="1" customHeight="1">
      <c r="B111" s="165"/>
      <c r="C111" s="166"/>
      <c r="D111" s="167" t="s">
        <v>208</v>
      </c>
      <c r="E111" s="168"/>
      <c r="F111" s="168"/>
      <c r="G111" s="168"/>
      <c r="H111" s="168"/>
      <c r="I111" s="169"/>
      <c r="J111" s="170">
        <f>J197</f>
        <v>0</v>
      </c>
      <c r="K111" s="166"/>
      <c r="L111" s="171"/>
    </row>
    <row r="112" spans="1:31" s="2" customFormat="1" ht="21.75" hidden="1" customHeight="1">
      <c r="A112" s="31"/>
      <c r="B112" s="32"/>
      <c r="C112" s="33"/>
      <c r="D112" s="33"/>
      <c r="E112" s="33"/>
      <c r="F112" s="33"/>
      <c r="G112" s="33"/>
      <c r="H112" s="33"/>
      <c r="I112" s="112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hidden="1" customHeight="1">
      <c r="A113" s="31"/>
      <c r="B113" s="51"/>
      <c r="C113" s="52"/>
      <c r="D113" s="52"/>
      <c r="E113" s="52"/>
      <c r="F113" s="52"/>
      <c r="G113" s="52"/>
      <c r="H113" s="52"/>
      <c r="I113" s="149"/>
      <c r="J113" s="52"/>
      <c r="K113" s="52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ht="11.25" hidden="1"/>
    <row r="115" spans="1:31" ht="11.25" hidden="1"/>
    <row r="116" spans="1:31" ht="11.25" hidden="1"/>
    <row r="117" spans="1:31" s="2" customFormat="1" ht="6.95" customHeight="1">
      <c r="A117" s="31"/>
      <c r="B117" s="53"/>
      <c r="C117" s="54"/>
      <c r="D117" s="54"/>
      <c r="E117" s="54"/>
      <c r="F117" s="54"/>
      <c r="G117" s="54"/>
      <c r="H117" s="54"/>
      <c r="I117" s="152"/>
      <c r="J117" s="54"/>
      <c r="K117" s="54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104</v>
      </c>
      <c r="D118" s="33"/>
      <c r="E118" s="33"/>
      <c r="F118" s="33"/>
      <c r="G118" s="33"/>
      <c r="H118" s="33"/>
      <c r="I118" s="112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112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16</v>
      </c>
      <c r="D120" s="33"/>
      <c r="E120" s="33"/>
      <c r="F120" s="33"/>
      <c r="G120" s="33"/>
      <c r="H120" s="33"/>
      <c r="I120" s="112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3"/>
      <c r="D121" s="33"/>
      <c r="E121" s="279" t="str">
        <f>E7</f>
        <v>Oprava komunikací Hranečník - oprava 1</v>
      </c>
      <c r="F121" s="280"/>
      <c r="G121" s="280"/>
      <c r="H121" s="280"/>
      <c r="I121" s="112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87</v>
      </c>
      <c r="D122" s="33"/>
      <c r="E122" s="33"/>
      <c r="F122" s="33"/>
      <c r="G122" s="33"/>
      <c r="H122" s="33"/>
      <c r="I122" s="112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3"/>
      <c r="D123" s="33"/>
      <c r="E123" s="251" t="str">
        <f>E9</f>
        <v>2 - Nájezdový oblouk v areálu</v>
      </c>
      <c r="F123" s="281"/>
      <c r="G123" s="281"/>
      <c r="H123" s="281"/>
      <c r="I123" s="112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3"/>
      <c r="D124" s="33"/>
      <c r="E124" s="33"/>
      <c r="F124" s="33"/>
      <c r="G124" s="33"/>
      <c r="H124" s="33"/>
      <c r="I124" s="112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20</v>
      </c>
      <c r="D125" s="33"/>
      <c r="E125" s="33"/>
      <c r="F125" s="24" t="str">
        <f>F12</f>
        <v xml:space="preserve"> </v>
      </c>
      <c r="G125" s="33"/>
      <c r="H125" s="33"/>
      <c r="I125" s="114" t="s">
        <v>22</v>
      </c>
      <c r="J125" s="63" t="str">
        <f>IF(J12="","",J12)</f>
        <v>21. 6. 2019</v>
      </c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3"/>
      <c r="D126" s="33"/>
      <c r="E126" s="33"/>
      <c r="F126" s="33"/>
      <c r="G126" s="33"/>
      <c r="H126" s="33"/>
      <c r="I126" s="112"/>
      <c r="J126" s="33"/>
      <c r="K126" s="33"/>
      <c r="L126" s="48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24</v>
      </c>
      <c r="D127" s="33"/>
      <c r="E127" s="33"/>
      <c r="F127" s="24" t="str">
        <f>E15</f>
        <v xml:space="preserve"> </v>
      </c>
      <c r="G127" s="33"/>
      <c r="H127" s="33"/>
      <c r="I127" s="114" t="s">
        <v>29</v>
      </c>
      <c r="J127" s="29" t="str">
        <f>E21</f>
        <v xml:space="preserve"> </v>
      </c>
      <c r="K127" s="33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27</v>
      </c>
      <c r="D128" s="33"/>
      <c r="E128" s="33"/>
      <c r="F128" s="24" t="str">
        <f>IF(E18="","",E18)</f>
        <v>Vyplň údaj</v>
      </c>
      <c r="G128" s="33"/>
      <c r="H128" s="33"/>
      <c r="I128" s="114" t="s">
        <v>31</v>
      </c>
      <c r="J128" s="29" t="str">
        <f>E24</f>
        <v xml:space="preserve"> </v>
      </c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3"/>
      <c r="D129" s="33"/>
      <c r="E129" s="33"/>
      <c r="F129" s="33"/>
      <c r="G129" s="33"/>
      <c r="H129" s="33"/>
      <c r="I129" s="112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72"/>
      <c r="B130" s="173"/>
      <c r="C130" s="174" t="s">
        <v>105</v>
      </c>
      <c r="D130" s="175" t="s">
        <v>59</v>
      </c>
      <c r="E130" s="175" t="s">
        <v>55</v>
      </c>
      <c r="F130" s="175" t="s">
        <v>56</v>
      </c>
      <c r="G130" s="175" t="s">
        <v>106</v>
      </c>
      <c r="H130" s="175" t="s">
        <v>107</v>
      </c>
      <c r="I130" s="176" t="s">
        <v>108</v>
      </c>
      <c r="J130" s="177" t="s">
        <v>91</v>
      </c>
      <c r="K130" s="178" t="s">
        <v>109</v>
      </c>
      <c r="L130" s="179"/>
      <c r="M130" s="72" t="s">
        <v>1</v>
      </c>
      <c r="N130" s="73" t="s">
        <v>38</v>
      </c>
      <c r="O130" s="73" t="s">
        <v>110</v>
      </c>
      <c r="P130" s="73" t="s">
        <v>111</v>
      </c>
      <c r="Q130" s="73" t="s">
        <v>112</v>
      </c>
      <c r="R130" s="73" t="s">
        <v>113</v>
      </c>
      <c r="S130" s="73" t="s">
        <v>114</v>
      </c>
      <c r="T130" s="74" t="s">
        <v>115</v>
      </c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</row>
    <row r="131" spans="1:65" s="2" customFormat="1" ht="22.9" customHeight="1">
      <c r="A131" s="31"/>
      <c r="B131" s="32"/>
      <c r="C131" s="79" t="s">
        <v>116</v>
      </c>
      <c r="D131" s="33"/>
      <c r="E131" s="33"/>
      <c r="F131" s="33"/>
      <c r="G131" s="33"/>
      <c r="H131" s="33"/>
      <c r="I131" s="112"/>
      <c r="J131" s="180">
        <f>BK131</f>
        <v>0</v>
      </c>
      <c r="K131" s="33"/>
      <c r="L131" s="36"/>
      <c r="M131" s="75"/>
      <c r="N131" s="181"/>
      <c r="O131" s="76"/>
      <c r="P131" s="182">
        <f>P132+P188</f>
        <v>0</v>
      </c>
      <c r="Q131" s="76"/>
      <c r="R131" s="182">
        <f>R132+R188</f>
        <v>124.59166155999999</v>
      </c>
      <c r="S131" s="76"/>
      <c r="T131" s="183">
        <f>T132+T188</f>
        <v>26.197800000000001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4" t="s">
        <v>73</v>
      </c>
      <c r="AU131" s="14" t="s">
        <v>93</v>
      </c>
      <c r="BK131" s="184">
        <f>BK132+BK188</f>
        <v>0</v>
      </c>
    </row>
    <row r="132" spans="1:65" s="12" customFormat="1" ht="25.9" customHeight="1">
      <c r="B132" s="185"/>
      <c r="C132" s="186"/>
      <c r="D132" s="187" t="s">
        <v>73</v>
      </c>
      <c r="E132" s="188" t="s">
        <v>117</v>
      </c>
      <c r="F132" s="188" t="s">
        <v>118</v>
      </c>
      <c r="G132" s="186"/>
      <c r="H132" s="186"/>
      <c r="I132" s="189"/>
      <c r="J132" s="190">
        <f>BK132</f>
        <v>0</v>
      </c>
      <c r="K132" s="186"/>
      <c r="L132" s="191"/>
      <c r="M132" s="192"/>
      <c r="N132" s="193"/>
      <c r="O132" s="193"/>
      <c r="P132" s="194">
        <f>P133+P148+P151+P154+P159+P161+P173+P180+P185</f>
        <v>0</v>
      </c>
      <c r="Q132" s="193"/>
      <c r="R132" s="194">
        <f>R133+R148+R151+R154+R159+R161+R173+R180+R185</f>
        <v>124.59166155999999</v>
      </c>
      <c r="S132" s="193"/>
      <c r="T132" s="195">
        <f>T133+T148+T151+T154+T159+T161+T173+T180+T185</f>
        <v>26.197800000000001</v>
      </c>
      <c r="AR132" s="196" t="s">
        <v>79</v>
      </c>
      <c r="AT132" s="197" t="s">
        <v>73</v>
      </c>
      <c r="AU132" s="197" t="s">
        <v>74</v>
      </c>
      <c r="AY132" s="196" t="s">
        <v>119</v>
      </c>
      <c r="BK132" s="198">
        <f>BK133+BK148+BK151+BK154+BK159+BK161+BK173+BK180+BK185</f>
        <v>0</v>
      </c>
    </row>
    <row r="133" spans="1:65" s="12" customFormat="1" ht="22.9" customHeight="1">
      <c r="B133" s="185"/>
      <c r="C133" s="186"/>
      <c r="D133" s="187" t="s">
        <v>73</v>
      </c>
      <c r="E133" s="199" t="s">
        <v>79</v>
      </c>
      <c r="F133" s="199" t="s">
        <v>120</v>
      </c>
      <c r="G133" s="186"/>
      <c r="H133" s="186"/>
      <c r="I133" s="189"/>
      <c r="J133" s="200">
        <f>BK133</f>
        <v>0</v>
      </c>
      <c r="K133" s="186"/>
      <c r="L133" s="191"/>
      <c r="M133" s="192"/>
      <c r="N133" s="193"/>
      <c r="O133" s="193"/>
      <c r="P133" s="194">
        <f>SUM(P134:P147)</f>
        <v>0</v>
      </c>
      <c r="Q133" s="193"/>
      <c r="R133" s="194">
        <f>SUM(R134:R147)</f>
        <v>0</v>
      </c>
      <c r="S133" s="193"/>
      <c r="T133" s="195">
        <f>SUM(T134:T147)</f>
        <v>24.197800000000001</v>
      </c>
      <c r="AR133" s="196" t="s">
        <v>79</v>
      </c>
      <c r="AT133" s="197" t="s">
        <v>73</v>
      </c>
      <c r="AU133" s="197" t="s">
        <v>79</v>
      </c>
      <c r="AY133" s="196" t="s">
        <v>119</v>
      </c>
      <c r="BK133" s="198">
        <f>SUM(BK134:BK147)</f>
        <v>0</v>
      </c>
    </row>
    <row r="134" spans="1:65" s="2" customFormat="1" ht="24" customHeight="1">
      <c r="A134" s="31"/>
      <c r="B134" s="32"/>
      <c r="C134" s="201" t="s">
        <v>79</v>
      </c>
      <c r="D134" s="201" t="s">
        <v>121</v>
      </c>
      <c r="E134" s="202" t="s">
        <v>209</v>
      </c>
      <c r="F134" s="203" t="s">
        <v>210</v>
      </c>
      <c r="G134" s="204" t="s">
        <v>124</v>
      </c>
      <c r="H134" s="205">
        <v>8.24</v>
      </c>
      <c r="I134" s="206"/>
      <c r="J134" s="207">
        <f t="shared" ref="J134:J147" si="0">ROUND(I134*H134,2)</f>
        <v>0</v>
      </c>
      <c r="K134" s="208"/>
      <c r="L134" s="36"/>
      <c r="M134" s="209" t="s">
        <v>1</v>
      </c>
      <c r="N134" s="210" t="s">
        <v>39</v>
      </c>
      <c r="O134" s="68"/>
      <c r="P134" s="211">
        <f t="shared" ref="P134:P147" si="1">O134*H134</f>
        <v>0</v>
      </c>
      <c r="Q134" s="211">
        <v>0</v>
      </c>
      <c r="R134" s="211">
        <f t="shared" ref="R134:R147" si="2">Q134*H134</f>
        <v>0</v>
      </c>
      <c r="S134" s="211">
        <v>0.22</v>
      </c>
      <c r="T134" s="212">
        <f t="shared" ref="T134:T147" si="3">S134*H134</f>
        <v>1.8128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213" t="s">
        <v>125</v>
      </c>
      <c r="AT134" s="213" t="s">
        <v>121</v>
      </c>
      <c r="AU134" s="213" t="s">
        <v>83</v>
      </c>
      <c r="AY134" s="14" t="s">
        <v>119</v>
      </c>
      <c r="BE134" s="214">
        <f t="shared" ref="BE134:BE147" si="4">IF(N134="základní",J134,0)</f>
        <v>0</v>
      </c>
      <c r="BF134" s="214">
        <f t="shared" ref="BF134:BF147" si="5">IF(N134="snížená",J134,0)</f>
        <v>0</v>
      </c>
      <c r="BG134" s="214">
        <f t="shared" ref="BG134:BG147" si="6">IF(N134="zákl. přenesená",J134,0)</f>
        <v>0</v>
      </c>
      <c r="BH134" s="214">
        <f t="shared" ref="BH134:BH147" si="7">IF(N134="sníž. přenesená",J134,0)</f>
        <v>0</v>
      </c>
      <c r="BI134" s="214">
        <f t="shared" ref="BI134:BI147" si="8">IF(N134="nulová",J134,0)</f>
        <v>0</v>
      </c>
      <c r="BJ134" s="14" t="s">
        <v>79</v>
      </c>
      <c r="BK134" s="214">
        <f t="shared" ref="BK134:BK147" si="9">ROUND(I134*H134,2)</f>
        <v>0</v>
      </c>
      <c r="BL134" s="14" t="s">
        <v>125</v>
      </c>
      <c r="BM134" s="213" t="s">
        <v>211</v>
      </c>
    </row>
    <row r="135" spans="1:65" s="2" customFormat="1" ht="24" customHeight="1">
      <c r="A135" s="31"/>
      <c r="B135" s="32"/>
      <c r="C135" s="201" t="s">
        <v>83</v>
      </c>
      <c r="D135" s="201" t="s">
        <v>121</v>
      </c>
      <c r="E135" s="202" t="s">
        <v>212</v>
      </c>
      <c r="F135" s="203" t="s">
        <v>213</v>
      </c>
      <c r="G135" s="204" t="s">
        <v>124</v>
      </c>
      <c r="H135" s="205">
        <v>13</v>
      </c>
      <c r="I135" s="206"/>
      <c r="J135" s="207">
        <f t="shared" si="0"/>
        <v>0</v>
      </c>
      <c r="K135" s="208"/>
      <c r="L135" s="36"/>
      <c r="M135" s="209" t="s">
        <v>1</v>
      </c>
      <c r="N135" s="210" t="s">
        <v>39</v>
      </c>
      <c r="O135" s="68"/>
      <c r="P135" s="211">
        <f t="shared" si="1"/>
        <v>0</v>
      </c>
      <c r="Q135" s="211">
        <v>0</v>
      </c>
      <c r="R135" s="211">
        <f t="shared" si="2"/>
        <v>0</v>
      </c>
      <c r="S135" s="211">
        <v>0.75</v>
      </c>
      <c r="T135" s="212">
        <f t="shared" si="3"/>
        <v>9.75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213" t="s">
        <v>125</v>
      </c>
      <c r="AT135" s="213" t="s">
        <v>121</v>
      </c>
      <c r="AU135" s="213" t="s">
        <v>83</v>
      </c>
      <c r="AY135" s="14" t="s">
        <v>119</v>
      </c>
      <c r="BE135" s="214">
        <f t="shared" si="4"/>
        <v>0</v>
      </c>
      <c r="BF135" s="214">
        <f t="shared" si="5"/>
        <v>0</v>
      </c>
      <c r="BG135" s="214">
        <f t="shared" si="6"/>
        <v>0</v>
      </c>
      <c r="BH135" s="214">
        <f t="shared" si="7"/>
        <v>0</v>
      </c>
      <c r="BI135" s="214">
        <f t="shared" si="8"/>
        <v>0</v>
      </c>
      <c r="BJ135" s="14" t="s">
        <v>79</v>
      </c>
      <c r="BK135" s="214">
        <f t="shared" si="9"/>
        <v>0</v>
      </c>
      <c r="BL135" s="14" t="s">
        <v>125</v>
      </c>
      <c r="BM135" s="213" t="s">
        <v>214</v>
      </c>
    </row>
    <row r="136" spans="1:65" s="2" customFormat="1" ht="24" customHeight="1">
      <c r="A136" s="31"/>
      <c r="B136" s="32"/>
      <c r="C136" s="201" t="s">
        <v>132</v>
      </c>
      <c r="D136" s="201" t="s">
        <v>121</v>
      </c>
      <c r="E136" s="202" t="s">
        <v>215</v>
      </c>
      <c r="F136" s="203" t="s">
        <v>216</v>
      </c>
      <c r="G136" s="204" t="s">
        <v>124</v>
      </c>
      <c r="H136" s="205">
        <v>13</v>
      </c>
      <c r="I136" s="206"/>
      <c r="J136" s="207">
        <f t="shared" si="0"/>
        <v>0</v>
      </c>
      <c r="K136" s="208"/>
      <c r="L136" s="36"/>
      <c r="M136" s="209" t="s">
        <v>1</v>
      </c>
      <c r="N136" s="210" t="s">
        <v>39</v>
      </c>
      <c r="O136" s="68"/>
      <c r="P136" s="211">
        <f t="shared" si="1"/>
        <v>0</v>
      </c>
      <c r="Q136" s="211">
        <v>0</v>
      </c>
      <c r="R136" s="211">
        <f t="shared" si="2"/>
        <v>0</v>
      </c>
      <c r="S136" s="211">
        <v>0.625</v>
      </c>
      <c r="T136" s="212">
        <f t="shared" si="3"/>
        <v>8.125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213" t="s">
        <v>125</v>
      </c>
      <c r="AT136" s="213" t="s">
        <v>121</v>
      </c>
      <c r="AU136" s="213" t="s">
        <v>83</v>
      </c>
      <c r="AY136" s="14" t="s">
        <v>119</v>
      </c>
      <c r="BE136" s="214">
        <f t="shared" si="4"/>
        <v>0</v>
      </c>
      <c r="BF136" s="214">
        <f t="shared" si="5"/>
        <v>0</v>
      </c>
      <c r="BG136" s="214">
        <f t="shared" si="6"/>
        <v>0</v>
      </c>
      <c r="BH136" s="214">
        <f t="shared" si="7"/>
        <v>0</v>
      </c>
      <c r="BI136" s="214">
        <f t="shared" si="8"/>
        <v>0</v>
      </c>
      <c r="BJ136" s="14" t="s">
        <v>79</v>
      </c>
      <c r="BK136" s="214">
        <f t="shared" si="9"/>
        <v>0</v>
      </c>
      <c r="BL136" s="14" t="s">
        <v>125</v>
      </c>
      <c r="BM136" s="213" t="s">
        <v>217</v>
      </c>
    </row>
    <row r="137" spans="1:65" s="2" customFormat="1" ht="16.5" customHeight="1">
      <c r="A137" s="31"/>
      <c r="B137" s="32"/>
      <c r="C137" s="201" t="s">
        <v>125</v>
      </c>
      <c r="D137" s="201" t="s">
        <v>121</v>
      </c>
      <c r="E137" s="202" t="s">
        <v>218</v>
      </c>
      <c r="F137" s="203" t="s">
        <v>219</v>
      </c>
      <c r="G137" s="204" t="s">
        <v>141</v>
      </c>
      <c r="H137" s="205">
        <v>22</v>
      </c>
      <c r="I137" s="206"/>
      <c r="J137" s="207">
        <f t="shared" si="0"/>
        <v>0</v>
      </c>
      <c r="K137" s="208"/>
      <c r="L137" s="36"/>
      <c r="M137" s="209" t="s">
        <v>1</v>
      </c>
      <c r="N137" s="210" t="s">
        <v>39</v>
      </c>
      <c r="O137" s="68"/>
      <c r="P137" s="211">
        <f t="shared" si="1"/>
        <v>0</v>
      </c>
      <c r="Q137" s="211">
        <v>0</v>
      </c>
      <c r="R137" s="211">
        <f t="shared" si="2"/>
        <v>0</v>
      </c>
      <c r="S137" s="211">
        <v>0.20499999999999999</v>
      </c>
      <c r="T137" s="212">
        <f t="shared" si="3"/>
        <v>4.51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213" t="s">
        <v>125</v>
      </c>
      <c r="AT137" s="213" t="s">
        <v>121</v>
      </c>
      <c r="AU137" s="213" t="s">
        <v>83</v>
      </c>
      <c r="AY137" s="14" t="s">
        <v>119</v>
      </c>
      <c r="BE137" s="214">
        <f t="shared" si="4"/>
        <v>0</v>
      </c>
      <c r="BF137" s="214">
        <f t="shared" si="5"/>
        <v>0</v>
      </c>
      <c r="BG137" s="214">
        <f t="shared" si="6"/>
        <v>0</v>
      </c>
      <c r="BH137" s="214">
        <f t="shared" si="7"/>
        <v>0</v>
      </c>
      <c r="BI137" s="214">
        <f t="shared" si="8"/>
        <v>0</v>
      </c>
      <c r="BJ137" s="14" t="s">
        <v>79</v>
      </c>
      <c r="BK137" s="214">
        <f t="shared" si="9"/>
        <v>0</v>
      </c>
      <c r="BL137" s="14" t="s">
        <v>125</v>
      </c>
      <c r="BM137" s="213" t="s">
        <v>220</v>
      </c>
    </row>
    <row r="138" spans="1:65" s="2" customFormat="1" ht="24" customHeight="1">
      <c r="A138" s="31"/>
      <c r="B138" s="32"/>
      <c r="C138" s="201" t="s">
        <v>127</v>
      </c>
      <c r="D138" s="201" t="s">
        <v>121</v>
      </c>
      <c r="E138" s="202" t="s">
        <v>221</v>
      </c>
      <c r="F138" s="203" t="s">
        <v>222</v>
      </c>
      <c r="G138" s="204" t="s">
        <v>223</v>
      </c>
      <c r="H138" s="205">
        <v>67.896000000000001</v>
      </c>
      <c r="I138" s="206"/>
      <c r="J138" s="207">
        <f t="shared" si="0"/>
        <v>0</v>
      </c>
      <c r="K138" s="208"/>
      <c r="L138" s="36"/>
      <c r="M138" s="209" t="s">
        <v>1</v>
      </c>
      <c r="N138" s="210" t="s">
        <v>39</v>
      </c>
      <c r="O138" s="68"/>
      <c r="P138" s="211">
        <f t="shared" si="1"/>
        <v>0</v>
      </c>
      <c r="Q138" s="211">
        <v>0</v>
      </c>
      <c r="R138" s="211">
        <f t="shared" si="2"/>
        <v>0</v>
      </c>
      <c r="S138" s="211">
        <v>0</v>
      </c>
      <c r="T138" s="212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213" t="s">
        <v>125</v>
      </c>
      <c r="AT138" s="213" t="s">
        <v>121</v>
      </c>
      <c r="AU138" s="213" t="s">
        <v>83</v>
      </c>
      <c r="AY138" s="14" t="s">
        <v>119</v>
      </c>
      <c r="BE138" s="214">
        <f t="shared" si="4"/>
        <v>0</v>
      </c>
      <c r="BF138" s="214">
        <f t="shared" si="5"/>
        <v>0</v>
      </c>
      <c r="BG138" s="214">
        <f t="shared" si="6"/>
        <v>0</v>
      </c>
      <c r="BH138" s="214">
        <f t="shared" si="7"/>
        <v>0</v>
      </c>
      <c r="BI138" s="214">
        <f t="shared" si="8"/>
        <v>0</v>
      </c>
      <c r="BJ138" s="14" t="s">
        <v>79</v>
      </c>
      <c r="BK138" s="214">
        <f t="shared" si="9"/>
        <v>0</v>
      </c>
      <c r="BL138" s="14" t="s">
        <v>125</v>
      </c>
      <c r="BM138" s="213" t="s">
        <v>224</v>
      </c>
    </row>
    <row r="139" spans="1:65" s="2" customFormat="1" ht="24" customHeight="1">
      <c r="A139" s="31"/>
      <c r="B139" s="32"/>
      <c r="C139" s="201" t="s">
        <v>143</v>
      </c>
      <c r="D139" s="201" t="s">
        <v>121</v>
      </c>
      <c r="E139" s="202" t="s">
        <v>225</v>
      </c>
      <c r="F139" s="203" t="s">
        <v>226</v>
      </c>
      <c r="G139" s="204" t="s">
        <v>223</v>
      </c>
      <c r="H139" s="205">
        <v>67.896000000000001</v>
      </c>
      <c r="I139" s="206"/>
      <c r="J139" s="207">
        <f t="shared" si="0"/>
        <v>0</v>
      </c>
      <c r="K139" s="208"/>
      <c r="L139" s="36"/>
      <c r="M139" s="209" t="s">
        <v>1</v>
      </c>
      <c r="N139" s="210" t="s">
        <v>39</v>
      </c>
      <c r="O139" s="68"/>
      <c r="P139" s="211">
        <f t="shared" si="1"/>
        <v>0</v>
      </c>
      <c r="Q139" s="211">
        <v>0</v>
      </c>
      <c r="R139" s="211">
        <f t="shared" si="2"/>
        <v>0</v>
      </c>
      <c r="S139" s="211">
        <v>0</v>
      </c>
      <c r="T139" s="212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213" t="s">
        <v>125</v>
      </c>
      <c r="AT139" s="213" t="s">
        <v>121</v>
      </c>
      <c r="AU139" s="213" t="s">
        <v>83</v>
      </c>
      <c r="AY139" s="14" t="s">
        <v>119</v>
      </c>
      <c r="BE139" s="214">
        <f t="shared" si="4"/>
        <v>0</v>
      </c>
      <c r="BF139" s="214">
        <f t="shared" si="5"/>
        <v>0</v>
      </c>
      <c r="BG139" s="214">
        <f t="shared" si="6"/>
        <v>0</v>
      </c>
      <c r="BH139" s="214">
        <f t="shared" si="7"/>
        <v>0</v>
      </c>
      <c r="BI139" s="214">
        <f t="shared" si="8"/>
        <v>0</v>
      </c>
      <c r="BJ139" s="14" t="s">
        <v>79</v>
      </c>
      <c r="BK139" s="214">
        <f t="shared" si="9"/>
        <v>0</v>
      </c>
      <c r="BL139" s="14" t="s">
        <v>125</v>
      </c>
      <c r="BM139" s="213" t="s">
        <v>227</v>
      </c>
    </row>
    <row r="140" spans="1:65" s="2" customFormat="1" ht="24" customHeight="1">
      <c r="A140" s="31"/>
      <c r="B140" s="32"/>
      <c r="C140" s="201" t="s">
        <v>149</v>
      </c>
      <c r="D140" s="201" t="s">
        <v>121</v>
      </c>
      <c r="E140" s="202" t="s">
        <v>228</v>
      </c>
      <c r="F140" s="203" t="s">
        <v>229</v>
      </c>
      <c r="G140" s="204" t="s">
        <v>223</v>
      </c>
      <c r="H140" s="205">
        <v>67.896000000000001</v>
      </c>
      <c r="I140" s="206"/>
      <c r="J140" s="207">
        <f t="shared" si="0"/>
        <v>0</v>
      </c>
      <c r="K140" s="208"/>
      <c r="L140" s="36"/>
      <c r="M140" s="209" t="s">
        <v>1</v>
      </c>
      <c r="N140" s="210" t="s">
        <v>39</v>
      </c>
      <c r="O140" s="68"/>
      <c r="P140" s="211">
        <f t="shared" si="1"/>
        <v>0</v>
      </c>
      <c r="Q140" s="211">
        <v>0</v>
      </c>
      <c r="R140" s="211">
        <f t="shared" si="2"/>
        <v>0</v>
      </c>
      <c r="S140" s="211">
        <v>0</v>
      </c>
      <c r="T140" s="212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213" t="s">
        <v>125</v>
      </c>
      <c r="AT140" s="213" t="s">
        <v>121</v>
      </c>
      <c r="AU140" s="213" t="s">
        <v>83</v>
      </c>
      <c r="AY140" s="14" t="s">
        <v>119</v>
      </c>
      <c r="BE140" s="214">
        <f t="shared" si="4"/>
        <v>0</v>
      </c>
      <c r="BF140" s="214">
        <f t="shared" si="5"/>
        <v>0</v>
      </c>
      <c r="BG140" s="214">
        <f t="shared" si="6"/>
        <v>0</v>
      </c>
      <c r="BH140" s="214">
        <f t="shared" si="7"/>
        <v>0</v>
      </c>
      <c r="BI140" s="214">
        <f t="shared" si="8"/>
        <v>0</v>
      </c>
      <c r="BJ140" s="14" t="s">
        <v>79</v>
      </c>
      <c r="BK140" s="214">
        <f t="shared" si="9"/>
        <v>0</v>
      </c>
      <c r="BL140" s="14" t="s">
        <v>125</v>
      </c>
      <c r="BM140" s="213" t="s">
        <v>230</v>
      </c>
    </row>
    <row r="141" spans="1:65" s="2" customFormat="1" ht="24" customHeight="1">
      <c r="A141" s="31"/>
      <c r="B141" s="32"/>
      <c r="C141" s="201" t="s">
        <v>147</v>
      </c>
      <c r="D141" s="201" t="s">
        <v>121</v>
      </c>
      <c r="E141" s="202" t="s">
        <v>231</v>
      </c>
      <c r="F141" s="203" t="s">
        <v>232</v>
      </c>
      <c r="G141" s="204" t="s">
        <v>223</v>
      </c>
      <c r="H141" s="205">
        <v>15.286</v>
      </c>
      <c r="I141" s="206"/>
      <c r="J141" s="207">
        <f t="shared" si="0"/>
        <v>0</v>
      </c>
      <c r="K141" s="208"/>
      <c r="L141" s="36"/>
      <c r="M141" s="209" t="s">
        <v>1</v>
      </c>
      <c r="N141" s="210" t="s">
        <v>39</v>
      </c>
      <c r="O141" s="68"/>
      <c r="P141" s="211">
        <f t="shared" si="1"/>
        <v>0</v>
      </c>
      <c r="Q141" s="211">
        <v>0</v>
      </c>
      <c r="R141" s="211">
        <f t="shared" si="2"/>
        <v>0</v>
      </c>
      <c r="S141" s="211">
        <v>0</v>
      </c>
      <c r="T141" s="212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213" t="s">
        <v>125</v>
      </c>
      <c r="AT141" s="213" t="s">
        <v>121</v>
      </c>
      <c r="AU141" s="213" t="s">
        <v>83</v>
      </c>
      <c r="AY141" s="14" t="s">
        <v>119</v>
      </c>
      <c r="BE141" s="214">
        <f t="shared" si="4"/>
        <v>0</v>
      </c>
      <c r="BF141" s="214">
        <f t="shared" si="5"/>
        <v>0</v>
      </c>
      <c r="BG141" s="214">
        <f t="shared" si="6"/>
        <v>0</v>
      </c>
      <c r="BH141" s="214">
        <f t="shared" si="7"/>
        <v>0</v>
      </c>
      <c r="BI141" s="214">
        <f t="shared" si="8"/>
        <v>0</v>
      </c>
      <c r="BJ141" s="14" t="s">
        <v>79</v>
      </c>
      <c r="BK141" s="214">
        <f t="shared" si="9"/>
        <v>0</v>
      </c>
      <c r="BL141" s="14" t="s">
        <v>125</v>
      </c>
      <c r="BM141" s="213" t="s">
        <v>233</v>
      </c>
    </row>
    <row r="142" spans="1:65" s="2" customFormat="1" ht="24" customHeight="1">
      <c r="A142" s="31"/>
      <c r="B142" s="32"/>
      <c r="C142" s="201" t="s">
        <v>154</v>
      </c>
      <c r="D142" s="201" t="s">
        <v>121</v>
      </c>
      <c r="E142" s="202" t="s">
        <v>234</v>
      </c>
      <c r="F142" s="203" t="s">
        <v>235</v>
      </c>
      <c r="G142" s="204" t="s">
        <v>223</v>
      </c>
      <c r="H142" s="205">
        <v>15.286</v>
      </c>
      <c r="I142" s="206"/>
      <c r="J142" s="207">
        <f t="shared" si="0"/>
        <v>0</v>
      </c>
      <c r="K142" s="208"/>
      <c r="L142" s="36"/>
      <c r="M142" s="209" t="s">
        <v>1</v>
      </c>
      <c r="N142" s="210" t="s">
        <v>39</v>
      </c>
      <c r="O142" s="68"/>
      <c r="P142" s="211">
        <f t="shared" si="1"/>
        <v>0</v>
      </c>
      <c r="Q142" s="211">
        <v>0</v>
      </c>
      <c r="R142" s="211">
        <f t="shared" si="2"/>
        <v>0</v>
      </c>
      <c r="S142" s="211">
        <v>0</v>
      </c>
      <c r="T142" s="212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213" t="s">
        <v>125</v>
      </c>
      <c r="AT142" s="213" t="s">
        <v>121</v>
      </c>
      <c r="AU142" s="213" t="s">
        <v>83</v>
      </c>
      <c r="AY142" s="14" t="s">
        <v>119</v>
      </c>
      <c r="BE142" s="214">
        <f t="shared" si="4"/>
        <v>0</v>
      </c>
      <c r="BF142" s="214">
        <f t="shared" si="5"/>
        <v>0</v>
      </c>
      <c r="BG142" s="214">
        <f t="shared" si="6"/>
        <v>0</v>
      </c>
      <c r="BH142" s="214">
        <f t="shared" si="7"/>
        <v>0</v>
      </c>
      <c r="BI142" s="214">
        <f t="shared" si="8"/>
        <v>0</v>
      </c>
      <c r="BJ142" s="14" t="s">
        <v>79</v>
      </c>
      <c r="BK142" s="214">
        <f t="shared" si="9"/>
        <v>0</v>
      </c>
      <c r="BL142" s="14" t="s">
        <v>125</v>
      </c>
      <c r="BM142" s="213" t="s">
        <v>236</v>
      </c>
    </row>
    <row r="143" spans="1:65" s="2" customFormat="1" ht="24" customHeight="1">
      <c r="A143" s="31"/>
      <c r="B143" s="32"/>
      <c r="C143" s="201" t="s">
        <v>162</v>
      </c>
      <c r="D143" s="201" t="s">
        <v>121</v>
      </c>
      <c r="E143" s="202" t="s">
        <v>237</v>
      </c>
      <c r="F143" s="203" t="s">
        <v>238</v>
      </c>
      <c r="G143" s="204" t="s">
        <v>223</v>
      </c>
      <c r="H143" s="205">
        <v>83.182000000000002</v>
      </c>
      <c r="I143" s="206"/>
      <c r="J143" s="207">
        <f t="shared" si="0"/>
        <v>0</v>
      </c>
      <c r="K143" s="208"/>
      <c r="L143" s="36"/>
      <c r="M143" s="209" t="s">
        <v>1</v>
      </c>
      <c r="N143" s="210" t="s">
        <v>39</v>
      </c>
      <c r="O143" s="68"/>
      <c r="P143" s="211">
        <f t="shared" si="1"/>
        <v>0</v>
      </c>
      <c r="Q143" s="211">
        <v>0</v>
      </c>
      <c r="R143" s="211">
        <f t="shared" si="2"/>
        <v>0</v>
      </c>
      <c r="S143" s="211">
        <v>0</v>
      </c>
      <c r="T143" s="212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213" t="s">
        <v>125</v>
      </c>
      <c r="AT143" s="213" t="s">
        <v>121</v>
      </c>
      <c r="AU143" s="213" t="s">
        <v>83</v>
      </c>
      <c r="AY143" s="14" t="s">
        <v>119</v>
      </c>
      <c r="BE143" s="214">
        <f t="shared" si="4"/>
        <v>0</v>
      </c>
      <c r="BF143" s="214">
        <f t="shared" si="5"/>
        <v>0</v>
      </c>
      <c r="BG143" s="214">
        <f t="shared" si="6"/>
        <v>0</v>
      </c>
      <c r="BH143" s="214">
        <f t="shared" si="7"/>
        <v>0</v>
      </c>
      <c r="BI143" s="214">
        <f t="shared" si="8"/>
        <v>0</v>
      </c>
      <c r="BJ143" s="14" t="s">
        <v>79</v>
      </c>
      <c r="BK143" s="214">
        <f t="shared" si="9"/>
        <v>0</v>
      </c>
      <c r="BL143" s="14" t="s">
        <v>125</v>
      </c>
      <c r="BM143" s="213" t="s">
        <v>239</v>
      </c>
    </row>
    <row r="144" spans="1:65" s="2" customFormat="1" ht="16.5" customHeight="1">
      <c r="A144" s="31"/>
      <c r="B144" s="32"/>
      <c r="C144" s="201" t="s">
        <v>169</v>
      </c>
      <c r="D144" s="201" t="s">
        <v>121</v>
      </c>
      <c r="E144" s="202" t="s">
        <v>240</v>
      </c>
      <c r="F144" s="203" t="s">
        <v>241</v>
      </c>
      <c r="G144" s="204" t="s">
        <v>223</v>
      </c>
      <c r="H144" s="205">
        <v>83.182000000000002</v>
      </c>
      <c r="I144" s="206"/>
      <c r="J144" s="207">
        <f t="shared" si="0"/>
        <v>0</v>
      </c>
      <c r="K144" s="208"/>
      <c r="L144" s="36"/>
      <c r="M144" s="209" t="s">
        <v>1</v>
      </c>
      <c r="N144" s="210" t="s">
        <v>39</v>
      </c>
      <c r="O144" s="68"/>
      <c r="P144" s="211">
        <f t="shared" si="1"/>
        <v>0</v>
      </c>
      <c r="Q144" s="211">
        <v>0</v>
      </c>
      <c r="R144" s="211">
        <f t="shared" si="2"/>
        <v>0</v>
      </c>
      <c r="S144" s="211">
        <v>0</v>
      </c>
      <c r="T144" s="212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213" t="s">
        <v>125</v>
      </c>
      <c r="AT144" s="213" t="s">
        <v>121</v>
      </c>
      <c r="AU144" s="213" t="s">
        <v>83</v>
      </c>
      <c r="AY144" s="14" t="s">
        <v>119</v>
      </c>
      <c r="BE144" s="214">
        <f t="shared" si="4"/>
        <v>0</v>
      </c>
      <c r="BF144" s="214">
        <f t="shared" si="5"/>
        <v>0</v>
      </c>
      <c r="BG144" s="214">
        <f t="shared" si="6"/>
        <v>0</v>
      </c>
      <c r="BH144" s="214">
        <f t="shared" si="7"/>
        <v>0</v>
      </c>
      <c r="BI144" s="214">
        <f t="shared" si="8"/>
        <v>0</v>
      </c>
      <c r="BJ144" s="14" t="s">
        <v>79</v>
      </c>
      <c r="BK144" s="214">
        <f t="shared" si="9"/>
        <v>0</v>
      </c>
      <c r="BL144" s="14" t="s">
        <v>125</v>
      </c>
      <c r="BM144" s="213" t="s">
        <v>242</v>
      </c>
    </row>
    <row r="145" spans="1:65" s="2" customFormat="1" ht="16.5" customHeight="1">
      <c r="A145" s="31"/>
      <c r="B145" s="32"/>
      <c r="C145" s="201" t="s">
        <v>173</v>
      </c>
      <c r="D145" s="201" t="s">
        <v>121</v>
      </c>
      <c r="E145" s="202" t="s">
        <v>243</v>
      </c>
      <c r="F145" s="203" t="s">
        <v>244</v>
      </c>
      <c r="G145" s="204" t="s">
        <v>223</v>
      </c>
      <c r="H145" s="205">
        <v>83.182000000000002</v>
      </c>
      <c r="I145" s="206"/>
      <c r="J145" s="207">
        <f t="shared" si="0"/>
        <v>0</v>
      </c>
      <c r="K145" s="208"/>
      <c r="L145" s="36"/>
      <c r="M145" s="209" t="s">
        <v>1</v>
      </c>
      <c r="N145" s="210" t="s">
        <v>39</v>
      </c>
      <c r="O145" s="68"/>
      <c r="P145" s="211">
        <f t="shared" si="1"/>
        <v>0</v>
      </c>
      <c r="Q145" s="211">
        <v>0</v>
      </c>
      <c r="R145" s="211">
        <f t="shared" si="2"/>
        <v>0</v>
      </c>
      <c r="S145" s="211">
        <v>0</v>
      </c>
      <c r="T145" s="212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213" t="s">
        <v>125</v>
      </c>
      <c r="AT145" s="213" t="s">
        <v>121</v>
      </c>
      <c r="AU145" s="213" t="s">
        <v>83</v>
      </c>
      <c r="AY145" s="14" t="s">
        <v>119</v>
      </c>
      <c r="BE145" s="214">
        <f t="shared" si="4"/>
        <v>0</v>
      </c>
      <c r="BF145" s="214">
        <f t="shared" si="5"/>
        <v>0</v>
      </c>
      <c r="BG145" s="214">
        <f t="shared" si="6"/>
        <v>0</v>
      </c>
      <c r="BH145" s="214">
        <f t="shared" si="7"/>
        <v>0</v>
      </c>
      <c r="BI145" s="214">
        <f t="shared" si="8"/>
        <v>0</v>
      </c>
      <c r="BJ145" s="14" t="s">
        <v>79</v>
      </c>
      <c r="BK145" s="214">
        <f t="shared" si="9"/>
        <v>0</v>
      </c>
      <c r="BL145" s="14" t="s">
        <v>125</v>
      </c>
      <c r="BM145" s="213" t="s">
        <v>245</v>
      </c>
    </row>
    <row r="146" spans="1:65" s="2" customFormat="1" ht="24" customHeight="1">
      <c r="A146" s="31"/>
      <c r="B146" s="32"/>
      <c r="C146" s="201" t="s">
        <v>179</v>
      </c>
      <c r="D146" s="201" t="s">
        <v>121</v>
      </c>
      <c r="E146" s="202" t="s">
        <v>246</v>
      </c>
      <c r="F146" s="203" t="s">
        <v>247</v>
      </c>
      <c r="G146" s="204" t="s">
        <v>165</v>
      </c>
      <c r="H146" s="205">
        <v>124.592</v>
      </c>
      <c r="I146" s="206"/>
      <c r="J146" s="207">
        <f t="shared" si="0"/>
        <v>0</v>
      </c>
      <c r="K146" s="208"/>
      <c r="L146" s="36"/>
      <c r="M146" s="209" t="s">
        <v>1</v>
      </c>
      <c r="N146" s="210" t="s">
        <v>39</v>
      </c>
      <c r="O146" s="68"/>
      <c r="P146" s="211">
        <f t="shared" si="1"/>
        <v>0</v>
      </c>
      <c r="Q146" s="211">
        <v>0</v>
      </c>
      <c r="R146" s="211">
        <f t="shared" si="2"/>
        <v>0</v>
      </c>
      <c r="S146" s="211">
        <v>0</v>
      </c>
      <c r="T146" s="212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213" t="s">
        <v>125</v>
      </c>
      <c r="AT146" s="213" t="s">
        <v>121</v>
      </c>
      <c r="AU146" s="213" t="s">
        <v>83</v>
      </c>
      <c r="AY146" s="14" t="s">
        <v>119</v>
      </c>
      <c r="BE146" s="214">
        <f t="shared" si="4"/>
        <v>0</v>
      </c>
      <c r="BF146" s="214">
        <f t="shared" si="5"/>
        <v>0</v>
      </c>
      <c r="BG146" s="214">
        <f t="shared" si="6"/>
        <v>0</v>
      </c>
      <c r="BH146" s="214">
        <f t="shared" si="7"/>
        <v>0</v>
      </c>
      <c r="BI146" s="214">
        <f t="shared" si="8"/>
        <v>0</v>
      </c>
      <c r="BJ146" s="14" t="s">
        <v>79</v>
      </c>
      <c r="BK146" s="214">
        <f t="shared" si="9"/>
        <v>0</v>
      </c>
      <c r="BL146" s="14" t="s">
        <v>125</v>
      </c>
      <c r="BM146" s="213" t="s">
        <v>248</v>
      </c>
    </row>
    <row r="147" spans="1:65" s="2" customFormat="1" ht="16.5" customHeight="1">
      <c r="A147" s="31"/>
      <c r="B147" s="32"/>
      <c r="C147" s="201" t="s">
        <v>187</v>
      </c>
      <c r="D147" s="201" t="s">
        <v>121</v>
      </c>
      <c r="E147" s="202" t="s">
        <v>249</v>
      </c>
      <c r="F147" s="203" t="s">
        <v>250</v>
      </c>
      <c r="G147" s="204" t="s">
        <v>124</v>
      </c>
      <c r="H147" s="205">
        <v>70</v>
      </c>
      <c r="I147" s="206"/>
      <c r="J147" s="207">
        <f t="shared" si="0"/>
        <v>0</v>
      </c>
      <c r="K147" s="208"/>
      <c r="L147" s="36"/>
      <c r="M147" s="209" t="s">
        <v>1</v>
      </c>
      <c r="N147" s="210" t="s">
        <v>39</v>
      </c>
      <c r="O147" s="68"/>
      <c r="P147" s="211">
        <f t="shared" si="1"/>
        <v>0</v>
      </c>
      <c r="Q147" s="211">
        <v>0</v>
      </c>
      <c r="R147" s="211">
        <f t="shared" si="2"/>
        <v>0</v>
      </c>
      <c r="S147" s="211">
        <v>0</v>
      </c>
      <c r="T147" s="212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213" t="s">
        <v>125</v>
      </c>
      <c r="AT147" s="213" t="s">
        <v>121</v>
      </c>
      <c r="AU147" s="213" t="s">
        <v>83</v>
      </c>
      <c r="AY147" s="14" t="s">
        <v>119</v>
      </c>
      <c r="BE147" s="214">
        <f t="shared" si="4"/>
        <v>0</v>
      </c>
      <c r="BF147" s="214">
        <f t="shared" si="5"/>
        <v>0</v>
      </c>
      <c r="BG147" s="214">
        <f t="shared" si="6"/>
        <v>0</v>
      </c>
      <c r="BH147" s="214">
        <f t="shared" si="7"/>
        <v>0</v>
      </c>
      <c r="BI147" s="214">
        <f t="shared" si="8"/>
        <v>0</v>
      </c>
      <c r="BJ147" s="14" t="s">
        <v>79</v>
      </c>
      <c r="BK147" s="214">
        <f t="shared" si="9"/>
        <v>0</v>
      </c>
      <c r="BL147" s="14" t="s">
        <v>125</v>
      </c>
      <c r="BM147" s="213" t="s">
        <v>251</v>
      </c>
    </row>
    <row r="148" spans="1:65" s="12" customFormat="1" ht="22.9" customHeight="1">
      <c r="B148" s="185"/>
      <c r="C148" s="186"/>
      <c r="D148" s="187" t="s">
        <v>73</v>
      </c>
      <c r="E148" s="199" t="s">
        <v>83</v>
      </c>
      <c r="F148" s="199" t="s">
        <v>252</v>
      </c>
      <c r="G148" s="186"/>
      <c r="H148" s="186"/>
      <c r="I148" s="189"/>
      <c r="J148" s="200">
        <f>BK148</f>
        <v>0</v>
      </c>
      <c r="K148" s="186"/>
      <c r="L148" s="191"/>
      <c r="M148" s="192"/>
      <c r="N148" s="193"/>
      <c r="O148" s="193"/>
      <c r="P148" s="194">
        <f>SUM(P149:P150)</f>
        <v>0</v>
      </c>
      <c r="Q148" s="193"/>
      <c r="R148" s="194">
        <f>SUM(R149:R150)</f>
        <v>2.7837522099999998</v>
      </c>
      <c r="S148" s="193"/>
      <c r="T148" s="195">
        <f>SUM(T149:T150)</f>
        <v>0</v>
      </c>
      <c r="AR148" s="196" t="s">
        <v>79</v>
      </c>
      <c r="AT148" s="197" t="s">
        <v>73</v>
      </c>
      <c r="AU148" s="197" t="s">
        <v>79</v>
      </c>
      <c r="AY148" s="196" t="s">
        <v>119</v>
      </c>
      <c r="BK148" s="198">
        <f>SUM(BK149:BK150)</f>
        <v>0</v>
      </c>
    </row>
    <row r="149" spans="1:65" s="2" customFormat="1" ht="16.5" customHeight="1">
      <c r="A149" s="31"/>
      <c r="B149" s="32"/>
      <c r="C149" s="201" t="s">
        <v>8</v>
      </c>
      <c r="D149" s="201" t="s">
        <v>121</v>
      </c>
      <c r="E149" s="202" t="s">
        <v>253</v>
      </c>
      <c r="F149" s="203" t="s">
        <v>254</v>
      </c>
      <c r="G149" s="204" t="s">
        <v>223</v>
      </c>
      <c r="H149" s="205">
        <v>0.86399999999999999</v>
      </c>
      <c r="I149" s="206"/>
      <c r="J149" s="207">
        <f>ROUND(I149*H149,2)</f>
        <v>0</v>
      </c>
      <c r="K149" s="208"/>
      <c r="L149" s="36"/>
      <c r="M149" s="209" t="s">
        <v>1</v>
      </c>
      <c r="N149" s="210" t="s">
        <v>39</v>
      </c>
      <c r="O149" s="68"/>
      <c r="P149" s="211">
        <f>O149*H149</f>
        <v>0</v>
      </c>
      <c r="Q149" s="211">
        <v>2.2563399999999998</v>
      </c>
      <c r="R149" s="211">
        <f>Q149*H149</f>
        <v>1.9494777599999997</v>
      </c>
      <c r="S149" s="211">
        <v>0</v>
      </c>
      <c r="T149" s="212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213" t="s">
        <v>125</v>
      </c>
      <c r="AT149" s="213" t="s">
        <v>121</v>
      </c>
      <c r="AU149" s="213" t="s">
        <v>83</v>
      </c>
      <c r="AY149" s="14" t="s">
        <v>119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14" t="s">
        <v>79</v>
      </c>
      <c r="BK149" s="214">
        <f>ROUND(I149*H149,2)</f>
        <v>0</v>
      </c>
      <c r="BL149" s="14" t="s">
        <v>125</v>
      </c>
      <c r="BM149" s="213" t="s">
        <v>255</v>
      </c>
    </row>
    <row r="150" spans="1:65" s="2" customFormat="1" ht="24" customHeight="1">
      <c r="A150" s="31"/>
      <c r="B150" s="32"/>
      <c r="C150" s="201" t="s">
        <v>198</v>
      </c>
      <c r="D150" s="201" t="s">
        <v>121</v>
      </c>
      <c r="E150" s="202" t="s">
        <v>256</v>
      </c>
      <c r="F150" s="203" t="s">
        <v>257</v>
      </c>
      <c r="G150" s="204" t="s">
        <v>165</v>
      </c>
      <c r="H150" s="205">
        <v>0.78500000000000003</v>
      </c>
      <c r="I150" s="206"/>
      <c r="J150" s="207">
        <f>ROUND(I150*H150,2)</f>
        <v>0</v>
      </c>
      <c r="K150" s="208"/>
      <c r="L150" s="36"/>
      <c r="M150" s="209" t="s">
        <v>1</v>
      </c>
      <c r="N150" s="210" t="s">
        <v>39</v>
      </c>
      <c r="O150" s="68"/>
      <c r="P150" s="211">
        <f>O150*H150</f>
        <v>0</v>
      </c>
      <c r="Q150" s="211">
        <v>1.06277</v>
      </c>
      <c r="R150" s="211">
        <f>Q150*H150</f>
        <v>0.83427445</v>
      </c>
      <c r="S150" s="211">
        <v>0</v>
      </c>
      <c r="T150" s="212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213" t="s">
        <v>125</v>
      </c>
      <c r="AT150" s="213" t="s">
        <v>121</v>
      </c>
      <c r="AU150" s="213" t="s">
        <v>83</v>
      </c>
      <c r="AY150" s="14" t="s">
        <v>119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4" t="s">
        <v>79</v>
      </c>
      <c r="BK150" s="214">
        <f>ROUND(I150*H150,2)</f>
        <v>0</v>
      </c>
      <c r="BL150" s="14" t="s">
        <v>125</v>
      </c>
      <c r="BM150" s="213" t="s">
        <v>258</v>
      </c>
    </row>
    <row r="151" spans="1:65" s="12" customFormat="1" ht="22.9" customHeight="1">
      <c r="B151" s="185"/>
      <c r="C151" s="186"/>
      <c r="D151" s="187" t="s">
        <v>73</v>
      </c>
      <c r="E151" s="199" t="s">
        <v>125</v>
      </c>
      <c r="F151" s="199" t="s">
        <v>259</v>
      </c>
      <c r="G151" s="186"/>
      <c r="H151" s="186"/>
      <c r="I151" s="189"/>
      <c r="J151" s="200">
        <f>BK151</f>
        <v>0</v>
      </c>
      <c r="K151" s="186"/>
      <c r="L151" s="191"/>
      <c r="M151" s="192"/>
      <c r="N151" s="193"/>
      <c r="O151" s="193"/>
      <c r="P151" s="194">
        <f>SUM(P152:P153)</f>
        <v>0</v>
      </c>
      <c r="Q151" s="193"/>
      <c r="R151" s="194">
        <f>SUM(R152:R153)</f>
        <v>6.5550075200000002</v>
      </c>
      <c r="S151" s="193"/>
      <c r="T151" s="195">
        <f>SUM(T152:T153)</f>
        <v>0</v>
      </c>
      <c r="AR151" s="196" t="s">
        <v>79</v>
      </c>
      <c r="AT151" s="197" t="s">
        <v>73</v>
      </c>
      <c r="AU151" s="197" t="s">
        <v>79</v>
      </c>
      <c r="AY151" s="196" t="s">
        <v>119</v>
      </c>
      <c r="BK151" s="198">
        <f>SUM(BK152:BK153)</f>
        <v>0</v>
      </c>
    </row>
    <row r="152" spans="1:65" s="2" customFormat="1" ht="24" customHeight="1">
      <c r="A152" s="31"/>
      <c r="B152" s="32"/>
      <c r="C152" s="201" t="s">
        <v>260</v>
      </c>
      <c r="D152" s="201" t="s">
        <v>121</v>
      </c>
      <c r="E152" s="202" t="s">
        <v>261</v>
      </c>
      <c r="F152" s="203" t="s">
        <v>262</v>
      </c>
      <c r="G152" s="204" t="s">
        <v>223</v>
      </c>
      <c r="H152" s="205">
        <v>1.776</v>
      </c>
      <c r="I152" s="206"/>
      <c r="J152" s="207">
        <f>ROUND(I152*H152,2)</f>
        <v>0</v>
      </c>
      <c r="K152" s="208"/>
      <c r="L152" s="36"/>
      <c r="M152" s="209" t="s">
        <v>1</v>
      </c>
      <c r="N152" s="210" t="s">
        <v>39</v>
      </c>
      <c r="O152" s="68"/>
      <c r="P152" s="211">
        <f>O152*H152</f>
        <v>0</v>
      </c>
      <c r="Q152" s="211">
        <v>1.8907700000000001</v>
      </c>
      <c r="R152" s="211">
        <f>Q152*H152</f>
        <v>3.3580075200000001</v>
      </c>
      <c r="S152" s="211">
        <v>0</v>
      </c>
      <c r="T152" s="212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213" t="s">
        <v>125</v>
      </c>
      <c r="AT152" s="213" t="s">
        <v>121</v>
      </c>
      <c r="AU152" s="213" t="s">
        <v>83</v>
      </c>
      <c r="AY152" s="14" t="s">
        <v>119</v>
      </c>
      <c r="BE152" s="214">
        <f>IF(N152="základní",J152,0)</f>
        <v>0</v>
      </c>
      <c r="BF152" s="214">
        <f>IF(N152="snížená",J152,0)</f>
        <v>0</v>
      </c>
      <c r="BG152" s="214">
        <f>IF(N152="zákl. přenesená",J152,0)</f>
        <v>0</v>
      </c>
      <c r="BH152" s="214">
        <f>IF(N152="sníž. přenesená",J152,0)</f>
        <v>0</v>
      </c>
      <c r="BI152" s="214">
        <f>IF(N152="nulová",J152,0)</f>
        <v>0</v>
      </c>
      <c r="BJ152" s="14" t="s">
        <v>79</v>
      </c>
      <c r="BK152" s="214">
        <f>ROUND(I152*H152,2)</f>
        <v>0</v>
      </c>
      <c r="BL152" s="14" t="s">
        <v>125</v>
      </c>
      <c r="BM152" s="213" t="s">
        <v>263</v>
      </c>
    </row>
    <row r="153" spans="1:65" s="2" customFormat="1" ht="16.5" customHeight="1">
      <c r="A153" s="31"/>
      <c r="B153" s="32"/>
      <c r="C153" s="220" t="s">
        <v>264</v>
      </c>
      <c r="D153" s="220" t="s">
        <v>265</v>
      </c>
      <c r="E153" s="221" t="s">
        <v>266</v>
      </c>
      <c r="F153" s="222" t="s">
        <v>267</v>
      </c>
      <c r="G153" s="223" t="s">
        <v>165</v>
      </c>
      <c r="H153" s="224">
        <v>3.1970000000000001</v>
      </c>
      <c r="I153" s="225"/>
      <c r="J153" s="226">
        <f>ROUND(I153*H153,2)</f>
        <v>0</v>
      </c>
      <c r="K153" s="227"/>
      <c r="L153" s="228"/>
      <c r="M153" s="229" t="s">
        <v>1</v>
      </c>
      <c r="N153" s="230" t="s">
        <v>39</v>
      </c>
      <c r="O153" s="68"/>
      <c r="P153" s="211">
        <f>O153*H153</f>
        <v>0</v>
      </c>
      <c r="Q153" s="211">
        <v>1</v>
      </c>
      <c r="R153" s="211">
        <f>Q153*H153</f>
        <v>3.1970000000000001</v>
      </c>
      <c r="S153" s="211">
        <v>0</v>
      </c>
      <c r="T153" s="212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213" t="s">
        <v>147</v>
      </c>
      <c r="AT153" s="213" t="s">
        <v>265</v>
      </c>
      <c r="AU153" s="213" t="s">
        <v>83</v>
      </c>
      <c r="AY153" s="14" t="s">
        <v>119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4" t="s">
        <v>79</v>
      </c>
      <c r="BK153" s="214">
        <f>ROUND(I153*H153,2)</f>
        <v>0</v>
      </c>
      <c r="BL153" s="14" t="s">
        <v>125</v>
      </c>
      <c r="BM153" s="213" t="s">
        <v>268</v>
      </c>
    </row>
    <row r="154" spans="1:65" s="12" customFormat="1" ht="22.9" customHeight="1">
      <c r="B154" s="185"/>
      <c r="C154" s="186"/>
      <c r="D154" s="187" t="s">
        <v>73</v>
      </c>
      <c r="E154" s="199" t="s">
        <v>127</v>
      </c>
      <c r="F154" s="199" t="s">
        <v>128</v>
      </c>
      <c r="G154" s="186"/>
      <c r="H154" s="186"/>
      <c r="I154" s="189"/>
      <c r="J154" s="200">
        <f>BK154</f>
        <v>0</v>
      </c>
      <c r="K154" s="186"/>
      <c r="L154" s="191"/>
      <c r="M154" s="192"/>
      <c r="N154" s="193"/>
      <c r="O154" s="193"/>
      <c r="P154" s="194">
        <f>SUM(P155:P158)</f>
        <v>0</v>
      </c>
      <c r="Q154" s="193"/>
      <c r="R154" s="194">
        <f>SUM(R155:R158)</f>
        <v>101.82689999999999</v>
      </c>
      <c r="S154" s="193"/>
      <c r="T154" s="195">
        <f>SUM(T155:T158)</f>
        <v>0</v>
      </c>
      <c r="AR154" s="196" t="s">
        <v>79</v>
      </c>
      <c r="AT154" s="197" t="s">
        <v>73</v>
      </c>
      <c r="AU154" s="197" t="s">
        <v>79</v>
      </c>
      <c r="AY154" s="196" t="s">
        <v>119</v>
      </c>
      <c r="BK154" s="198">
        <f>SUM(BK155:BK158)</f>
        <v>0</v>
      </c>
    </row>
    <row r="155" spans="1:65" s="2" customFormat="1" ht="16.5" customHeight="1">
      <c r="A155" s="31"/>
      <c r="B155" s="32"/>
      <c r="C155" s="201" t="s">
        <v>269</v>
      </c>
      <c r="D155" s="201" t="s">
        <v>121</v>
      </c>
      <c r="E155" s="202" t="s">
        <v>270</v>
      </c>
      <c r="F155" s="203" t="s">
        <v>271</v>
      </c>
      <c r="G155" s="204" t="s">
        <v>124</v>
      </c>
      <c r="H155" s="205">
        <v>70</v>
      </c>
      <c r="I155" s="206"/>
      <c r="J155" s="207">
        <f>ROUND(I155*H155,2)</f>
        <v>0</v>
      </c>
      <c r="K155" s="208"/>
      <c r="L155" s="36"/>
      <c r="M155" s="209" t="s">
        <v>1</v>
      </c>
      <c r="N155" s="210" t="s">
        <v>39</v>
      </c>
      <c r="O155" s="68"/>
      <c r="P155" s="211">
        <f>O155*H155</f>
        <v>0</v>
      </c>
      <c r="Q155" s="211">
        <v>0.47260000000000002</v>
      </c>
      <c r="R155" s="211">
        <f>Q155*H155</f>
        <v>33.082000000000001</v>
      </c>
      <c r="S155" s="211">
        <v>0</v>
      </c>
      <c r="T155" s="212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213" t="s">
        <v>125</v>
      </c>
      <c r="AT155" s="213" t="s">
        <v>121</v>
      </c>
      <c r="AU155" s="213" t="s">
        <v>83</v>
      </c>
      <c r="AY155" s="14" t="s">
        <v>119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14" t="s">
        <v>79</v>
      </c>
      <c r="BK155" s="214">
        <f>ROUND(I155*H155,2)</f>
        <v>0</v>
      </c>
      <c r="BL155" s="14" t="s">
        <v>125</v>
      </c>
      <c r="BM155" s="213" t="s">
        <v>272</v>
      </c>
    </row>
    <row r="156" spans="1:65" s="2" customFormat="1" ht="24" customHeight="1">
      <c r="A156" s="31"/>
      <c r="B156" s="32"/>
      <c r="C156" s="201" t="s">
        <v>273</v>
      </c>
      <c r="D156" s="201" t="s">
        <v>121</v>
      </c>
      <c r="E156" s="202" t="s">
        <v>274</v>
      </c>
      <c r="F156" s="203" t="s">
        <v>275</v>
      </c>
      <c r="G156" s="204" t="s">
        <v>124</v>
      </c>
      <c r="H156" s="205">
        <v>70</v>
      </c>
      <c r="I156" s="206"/>
      <c r="J156" s="207">
        <f>ROUND(I156*H156,2)</f>
        <v>0</v>
      </c>
      <c r="K156" s="208"/>
      <c r="L156" s="36"/>
      <c r="M156" s="209" t="s">
        <v>1</v>
      </c>
      <c r="N156" s="210" t="s">
        <v>39</v>
      </c>
      <c r="O156" s="68"/>
      <c r="P156" s="211">
        <f>O156*H156</f>
        <v>0</v>
      </c>
      <c r="Q156" s="211">
        <v>0.40416999999999997</v>
      </c>
      <c r="R156" s="211">
        <f>Q156*H156</f>
        <v>28.291899999999998</v>
      </c>
      <c r="S156" s="211">
        <v>0</v>
      </c>
      <c r="T156" s="212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213" t="s">
        <v>125</v>
      </c>
      <c r="AT156" s="213" t="s">
        <v>121</v>
      </c>
      <c r="AU156" s="213" t="s">
        <v>83</v>
      </c>
      <c r="AY156" s="14" t="s">
        <v>119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14" t="s">
        <v>79</v>
      </c>
      <c r="BK156" s="214">
        <f>ROUND(I156*H156,2)</f>
        <v>0</v>
      </c>
      <c r="BL156" s="14" t="s">
        <v>125</v>
      </c>
      <c r="BM156" s="213" t="s">
        <v>276</v>
      </c>
    </row>
    <row r="157" spans="1:65" s="2" customFormat="1" ht="24" customHeight="1">
      <c r="A157" s="31"/>
      <c r="B157" s="32"/>
      <c r="C157" s="201" t="s">
        <v>7</v>
      </c>
      <c r="D157" s="201" t="s">
        <v>121</v>
      </c>
      <c r="E157" s="202" t="s">
        <v>277</v>
      </c>
      <c r="F157" s="203" t="s">
        <v>278</v>
      </c>
      <c r="G157" s="204" t="s">
        <v>124</v>
      </c>
      <c r="H157" s="205">
        <v>70</v>
      </c>
      <c r="I157" s="206"/>
      <c r="J157" s="207">
        <f>ROUND(I157*H157,2)</f>
        <v>0</v>
      </c>
      <c r="K157" s="208"/>
      <c r="L157" s="36"/>
      <c r="M157" s="209" t="s">
        <v>1</v>
      </c>
      <c r="N157" s="210" t="s">
        <v>39</v>
      </c>
      <c r="O157" s="68"/>
      <c r="P157" s="211">
        <f>O157*H157</f>
        <v>0</v>
      </c>
      <c r="Q157" s="211">
        <v>0.57609999999999995</v>
      </c>
      <c r="R157" s="211">
        <f>Q157*H157</f>
        <v>40.326999999999998</v>
      </c>
      <c r="S157" s="211">
        <v>0</v>
      </c>
      <c r="T157" s="212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213" t="s">
        <v>125</v>
      </c>
      <c r="AT157" s="213" t="s">
        <v>121</v>
      </c>
      <c r="AU157" s="213" t="s">
        <v>83</v>
      </c>
      <c r="AY157" s="14" t="s">
        <v>119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4" t="s">
        <v>79</v>
      </c>
      <c r="BK157" s="214">
        <f>ROUND(I157*H157,2)</f>
        <v>0</v>
      </c>
      <c r="BL157" s="14" t="s">
        <v>125</v>
      </c>
      <c r="BM157" s="213" t="s">
        <v>279</v>
      </c>
    </row>
    <row r="158" spans="1:65" s="2" customFormat="1" ht="16.5" customHeight="1">
      <c r="A158" s="31"/>
      <c r="B158" s="32"/>
      <c r="C158" s="201" t="s">
        <v>280</v>
      </c>
      <c r="D158" s="201" t="s">
        <v>121</v>
      </c>
      <c r="E158" s="202" t="s">
        <v>281</v>
      </c>
      <c r="F158" s="203" t="s">
        <v>282</v>
      </c>
      <c r="G158" s="204" t="s">
        <v>141</v>
      </c>
      <c r="H158" s="205">
        <v>35</v>
      </c>
      <c r="I158" s="206"/>
      <c r="J158" s="207">
        <f>ROUND(I158*H158,2)</f>
        <v>0</v>
      </c>
      <c r="K158" s="208"/>
      <c r="L158" s="36"/>
      <c r="M158" s="209" t="s">
        <v>1</v>
      </c>
      <c r="N158" s="210" t="s">
        <v>39</v>
      </c>
      <c r="O158" s="68"/>
      <c r="P158" s="211">
        <f>O158*H158</f>
        <v>0</v>
      </c>
      <c r="Q158" s="211">
        <v>3.5999999999999999E-3</v>
      </c>
      <c r="R158" s="211">
        <f>Q158*H158</f>
        <v>0.126</v>
      </c>
      <c r="S158" s="211">
        <v>0</v>
      </c>
      <c r="T158" s="212">
        <f>S158*H158</f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213" t="s">
        <v>125</v>
      </c>
      <c r="AT158" s="213" t="s">
        <v>121</v>
      </c>
      <c r="AU158" s="213" t="s">
        <v>83</v>
      </c>
      <c r="AY158" s="14" t="s">
        <v>119</v>
      </c>
      <c r="BE158" s="214">
        <f>IF(N158="základní",J158,0)</f>
        <v>0</v>
      </c>
      <c r="BF158" s="214">
        <f>IF(N158="snížená",J158,0)</f>
        <v>0</v>
      </c>
      <c r="BG158" s="214">
        <f>IF(N158="zákl. přenesená",J158,0)</f>
        <v>0</v>
      </c>
      <c r="BH158" s="214">
        <f>IF(N158="sníž. přenesená",J158,0)</f>
        <v>0</v>
      </c>
      <c r="BI158" s="214">
        <f>IF(N158="nulová",J158,0)</f>
        <v>0</v>
      </c>
      <c r="BJ158" s="14" t="s">
        <v>79</v>
      </c>
      <c r="BK158" s="214">
        <f>ROUND(I158*H158,2)</f>
        <v>0</v>
      </c>
      <c r="BL158" s="14" t="s">
        <v>125</v>
      </c>
      <c r="BM158" s="213" t="s">
        <v>283</v>
      </c>
    </row>
    <row r="159" spans="1:65" s="12" customFormat="1" ht="22.9" customHeight="1">
      <c r="B159" s="185"/>
      <c r="C159" s="186"/>
      <c r="D159" s="187" t="s">
        <v>73</v>
      </c>
      <c r="E159" s="199" t="s">
        <v>143</v>
      </c>
      <c r="F159" s="199" t="s">
        <v>284</v>
      </c>
      <c r="G159" s="186"/>
      <c r="H159" s="186"/>
      <c r="I159" s="189"/>
      <c r="J159" s="200">
        <f>BK159</f>
        <v>0</v>
      </c>
      <c r="K159" s="186"/>
      <c r="L159" s="191"/>
      <c r="M159" s="192"/>
      <c r="N159" s="193"/>
      <c r="O159" s="193"/>
      <c r="P159" s="194">
        <f>P160</f>
        <v>0</v>
      </c>
      <c r="Q159" s="193"/>
      <c r="R159" s="194">
        <f>R160</f>
        <v>0.70886758999999999</v>
      </c>
      <c r="S159" s="193"/>
      <c r="T159" s="195">
        <f>T160</f>
        <v>0</v>
      </c>
      <c r="AR159" s="196" t="s">
        <v>79</v>
      </c>
      <c r="AT159" s="197" t="s">
        <v>73</v>
      </c>
      <c r="AU159" s="197" t="s">
        <v>79</v>
      </c>
      <c r="AY159" s="196" t="s">
        <v>119</v>
      </c>
      <c r="BK159" s="198">
        <f>BK160</f>
        <v>0</v>
      </c>
    </row>
    <row r="160" spans="1:65" s="2" customFormat="1" ht="24" customHeight="1">
      <c r="A160" s="31"/>
      <c r="B160" s="32"/>
      <c r="C160" s="201" t="s">
        <v>285</v>
      </c>
      <c r="D160" s="201" t="s">
        <v>121</v>
      </c>
      <c r="E160" s="202" t="s">
        <v>286</v>
      </c>
      <c r="F160" s="203" t="s">
        <v>287</v>
      </c>
      <c r="G160" s="204" t="s">
        <v>165</v>
      </c>
      <c r="H160" s="205">
        <v>0.66700000000000004</v>
      </c>
      <c r="I160" s="206"/>
      <c r="J160" s="207">
        <f>ROUND(I160*H160,2)</f>
        <v>0</v>
      </c>
      <c r="K160" s="208"/>
      <c r="L160" s="36"/>
      <c r="M160" s="209" t="s">
        <v>1</v>
      </c>
      <c r="N160" s="210" t="s">
        <v>39</v>
      </c>
      <c r="O160" s="68"/>
      <c r="P160" s="211">
        <f>O160*H160</f>
        <v>0</v>
      </c>
      <c r="Q160" s="211">
        <v>1.06277</v>
      </c>
      <c r="R160" s="211">
        <f>Q160*H160</f>
        <v>0.70886758999999999</v>
      </c>
      <c r="S160" s="211">
        <v>0</v>
      </c>
      <c r="T160" s="212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213" t="s">
        <v>125</v>
      </c>
      <c r="AT160" s="213" t="s">
        <v>121</v>
      </c>
      <c r="AU160" s="213" t="s">
        <v>83</v>
      </c>
      <c r="AY160" s="14" t="s">
        <v>119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14" t="s">
        <v>79</v>
      </c>
      <c r="BK160" s="214">
        <f>ROUND(I160*H160,2)</f>
        <v>0</v>
      </c>
      <c r="BL160" s="14" t="s">
        <v>125</v>
      </c>
      <c r="BM160" s="213" t="s">
        <v>288</v>
      </c>
    </row>
    <row r="161" spans="1:65" s="12" customFormat="1" ht="22.9" customHeight="1">
      <c r="B161" s="185"/>
      <c r="C161" s="186"/>
      <c r="D161" s="187" t="s">
        <v>73</v>
      </c>
      <c r="E161" s="199" t="s">
        <v>147</v>
      </c>
      <c r="F161" s="199" t="s">
        <v>148</v>
      </c>
      <c r="G161" s="186"/>
      <c r="H161" s="186"/>
      <c r="I161" s="189"/>
      <c r="J161" s="200">
        <f>BK161</f>
        <v>0</v>
      </c>
      <c r="K161" s="186"/>
      <c r="L161" s="191"/>
      <c r="M161" s="192"/>
      <c r="N161" s="193"/>
      <c r="O161" s="193"/>
      <c r="P161" s="194">
        <f>SUM(P162:P172)</f>
        <v>0</v>
      </c>
      <c r="Q161" s="193"/>
      <c r="R161" s="194">
        <f>SUM(R162:R172)</f>
        <v>0.93714779999999998</v>
      </c>
      <c r="S161" s="193"/>
      <c r="T161" s="195">
        <f>SUM(T162:T172)</f>
        <v>0</v>
      </c>
      <c r="AR161" s="196" t="s">
        <v>79</v>
      </c>
      <c r="AT161" s="197" t="s">
        <v>73</v>
      </c>
      <c r="AU161" s="197" t="s">
        <v>79</v>
      </c>
      <c r="AY161" s="196" t="s">
        <v>119</v>
      </c>
      <c r="BK161" s="198">
        <f>SUM(BK162:BK172)</f>
        <v>0</v>
      </c>
    </row>
    <row r="162" spans="1:65" s="2" customFormat="1" ht="24" customHeight="1">
      <c r="A162" s="31"/>
      <c r="B162" s="32"/>
      <c r="C162" s="201" t="s">
        <v>289</v>
      </c>
      <c r="D162" s="201" t="s">
        <v>121</v>
      </c>
      <c r="E162" s="202" t="s">
        <v>290</v>
      </c>
      <c r="F162" s="203" t="s">
        <v>291</v>
      </c>
      <c r="G162" s="204" t="s">
        <v>141</v>
      </c>
      <c r="H162" s="205">
        <v>8</v>
      </c>
      <c r="I162" s="206"/>
      <c r="J162" s="207">
        <f t="shared" ref="J162:J172" si="10">ROUND(I162*H162,2)</f>
        <v>0</v>
      </c>
      <c r="K162" s="208"/>
      <c r="L162" s="36"/>
      <c r="M162" s="209" t="s">
        <v>1</v>
      </c>
      <c r="N162" s="210" t="s">
        <v>39</v>
      </c>
      <c r="O162" s="68"/>
      <c r="P162" s="211">
        <f t="shared" ref="P162:P172" si="11">O162*H162</f>
        <v>0</v>
      </c>
      <c r="Q162" s="211">
        <v>4.2729999999999999E-3</v>
      </c>
      <c r="R162" s="211">
        <f t="shared" ref="R162:R172" si="12">Q162*H162</f>
        <v>3.4183999999999999E-2</v>
      </c>
      <c r="S162" s="211">
        <v>0</v>
      </c>
      <c r="T162" s="212">
        <f t="shared" ref="T162:T172" si="1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213" t="s">
        <v>125</v>
      </c>
      <c r="AT162" s="213" t="s">
        <v>121</v>
      </c>
      <c r="AU162" s="213" t="s">
        <v>83</v>
      </c>
      <c r="AY162" s="14" t="s">
        <v>119</v>
      </c>
      <c r="BE162" s="214">
        <f t="shared" ref="BE162:BE172" si="14">IF(N162="základní",J162,0)</f>
        <v>0</v>
      </c>
      <c r="BF162" s="214">
        <f t="shared" ref="BF162:BF172" si="15">IF(N162="snížená",J162,0)</f>
        <v>0</v>
      </c>
      <c r="BG162" s="214">
        <f t="shared" ref="BG162:BG172" si="16">IF(N162="zákl. přenesená",J162,0)</f>
        <v>0</v>
      </c>
      <c r="BH162" s="214">
        <f t="shared" ref="BH162:BH172" si="17">IF(N162="sníž. přenesená",J162,0)</f>
        <v>0</v>
      </c>
      <c r="BI162" s="214">
        <f t="shared" ref="BI162:BI172" si="18">IF(N162="nulová",J162,0)</f>
        <v>0</v>
      </c>
      <c r="BJ162" s="14" t="s">
        <v>79</v>
      </c>
      <c r="BK162" s="214">
        <f t="shared" ref="BK162:BK172" si="19">ROUND(I162*H162,2)</f>
        <v>0</v>
      </c>
      <c r="BL162" s="14" t="s">
        <v>125</v>
      </c>
      <c r="BM162" s="213" t="s">
        <v>292</v>
      </c>
    </row>
    <row r="163" spans="1:65" s="2" customFormat="1" ht="16.5" customHeight="1">
      <c r="A163" s="31"/>
      <c r="B163" s="32"/>
      <c r="C163" s="201" t="s">
        <v>293</v>
      </c>
      <c r="D163" s="201" t="s">
        <v>121</v>
      </c>
      <c r="E163" s="202" t="s">
        <v>294</v>
      </c>
      <c r="F163" s="203" t="s">
        <v>295</v>
      </c>
      <c r="G163" s="204" t="s">
        <v>141</v>
      </c>
      <c r="H163" s="205">
        <v>1</v>
      </c>
      <c r="I163" s="206"/>
      <c r="J163" s="207">
        <f t="shared" si="10"/>
        <v>0</v>
      </c>
      <c r="K163" s="208"/>
      <c r="L163" s="36"/>
      <c r="M163" s="209" t="s">
        <v>1</v>
      </c>
      <c r="N163" s="210" t="s">
        <v>39</v>
      </c>
      <c r="O163" s="68"/>
      <c r="P163" s="211">
        <f t="shared" si="11"/>
        <v>0</v>
      </c>
      <c r="Q163" s="211">
        <v>4.2700000000000004E-3</v>
      </c>
      <c r="R163" s="211">
        <f t="shared" si="12"/>
        <v>4.2700000000000004E-3</v>
      </c>
      <c r="S163" s="211">
        <v>0</v>
      </c>
      <c r="T163" s="212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213" t="s">
        <v>125</v>
      </c>
      <c r="AT163" s="213" t="s">
        <v>121</v>
      </c>
      <c r="AU163" s="213" t="s">
        <v>83</v>
      </c>
      <c r="AY163" s="14" t="s">
        <v>119</v>
      </c>
      <c r="BE163" s="214">
        <f t="shared" si="14"/>
        <v>0</v>
      </c>
      <c r="BF163" s="214">
        <f t="shared" si="15"/>
        <v>0</v>
      </c>
      <c r="BG163" s="214">
        <f t="shared" si="16"/>
        <v>0</v>
      </c>
      <c r="BH163" s="214">
        <f t="shared" si="17"/>
        <v>0</v>
      </c>
      <c r="BI163" s="214">
        <f t="shared" si="18"/>
        <v>0</v>
      </c>
      <c r="BJ163" s="14" t="s">
        <v>79</v>
      </c>
      <c r="BK163" s="214">
        <f t="shared" si="19"/>
        <v>0</v>
      </c>
      <c r="BL163" s="14" t="s">
        <v>125</v>
      </c>
      <c r="BM163" s="213" t="s">
        <v>296</v>
      </c>
    </row>
    <row r="164" spans="1:65" s="2" customFormat="1" ht="16.5" customHeight="1">
      <c r="A164" s="31"/>
      <c r="B164" s="32"/>
      <c r="C164" s="220" t="s">
        <v>297</v>
      </c>
      <c r="D164" s="220" t="s">
        <v>265</v>
      </c>
      <c r="E164" s="221" t="s">
        <v>298</v>
      </c>
      <c r="F164" s="222" t="s">
        <v>299</v>
      </c>
      <c r="G164" s="223" t="s">
        <v>152</v>
      </c>
      <c r="H164" s="224">
        <v>1</v>
      </c>
      <c r="I164" s="225"/>
      <c r="J164" s="226">
        <f t="shared" si="10"/>
        <v>0</v>
      </c>
      <c r="K164" s="227"/>
      <c r="L164" s="228"/>
      <c r="M164" s="229" t="s">
        <v>1</v>
      </c>
      <c r="N164" s="230" t="s">
        <v>39</v>
      </c>
      <c r="O164" s="68"/>
      <c r="P164" s="211">
        <f t="shared" si="11"/>
        <v>0</v>
      </c>
      <c r="Q164" s="211">
        <v>5.0000000000000001E-4</v>
      </c>
      <c r="R164" s="211">
        <f t="shared" si="12"/>
        <v>5.0000000000000001E-4</v>
      </c>
      <c r="S164" s="211">
        <v>0</v>
      </c>
      <c r="T164" s="212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213" t="s">
        <v>147</v>
      </c>
      <c r="AT164" s="213" t="s">
        <v>265</v>
      </c>
      <c r="AU164" s="213" t="s">
        <v>83</v>
      </c>
      <c r="AY164" s="14" t="s">
        <v>119</v>
      </c>
      <c r="BE164" s="214">
        <f t="shared" si="14"/>
        <v>0</v>
      </c>
      <c r="BF164" s="214">
        <f t="shared" si="15"/>
        <v>0</v>
      </c>
      <c r="BG164" s="214">
        <f t="shared" si="16"/>
        <v>0</v>
      </c>
      <c r="BH164" s="214">
        <f t="shared" si="17"/>
        <v>0</v>
      </c>
      <c r="BI164" s="214">
        <f t="shared" si="18"/>
        <v>0</v>
      </c>
      <c r="BJ164" s="14" t="s">
        <v>79</v>
      </c>
      <c r="BK164" s="214">
        <f t="shared" si="19"/>
        <v>0</v>
      </c>
      <c r="BL164" s="14" t="s">
        <v>125</v>
      </c>
      <c r="BM164" s="213" t="s">
        <v>300</v>
      </c>
    </row>
    <row r="165" spans="1:65" s="2" customFormat="1" ht="24" customHeight="1">
      <c r="A165" s="31"/>
      <c r="B165" s="32"/>
      <c r="C165" s="201" t="s">
        <v>301</v>
      </c>
      <c r="D165" s="201" t="s">
        <v>121</v>
      </c>
      <c r="E165" s="202" t="s">
        <v>302</v>
      </c>
      <c r="F165" s="203" t="s">
        <v>303</v>
      </c>
      <c r="G165" s="204" t="s">
        <v>152</v>
      </c>
      <c r="H165" s="205">
        <v>2</v>
      </c>
      <c r="I165" s="206"/>
      <c r="J165" s="207">
        <f t="shared" si="10"/>
        <v>0</v>
      </c>
      <c r="K165" s="208"/>
      <c r="L165" s="36"/>
      <c r="M165" s="209" t="s">
        <v>1</v>
      </c>
      <c r="N165" s="210" t="s">
        <v>39</v>
      </c>
      <c r="O165" s="68"/>
      <c r="P165" s="211">
        <f t="shared" si="11"/>
        <v>0</v>
      </c>
      <c r="Q165" s="211">
        <v>1.9E-6</v>
      </c>
      <c r="R165" s="211">
        <f t="shared" si="12"/>
        <v>3.8E-6</v>
      </c>
      <c r="S165" s="211">
        <v>0</v>
      </c>
      <c r="T165" s="212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213" t="s">
        <v>125</v>
      </c>
      <c r="AT165" s="213" t="s">
        <v>121</v>
      </c>
      <c r="AU165" s="213" t="s">
        <v>83</v>
      </c>
      <c r="AY165" s="14" t="s">
        <v>119</v>
      </c>
      <c r="BE165" s="214">
        <f t="shared" si="14"/>
        <v>0</v>
      </c>
      <c r="BF165" s="214">
        <f t="shared" si="15"/>
        <v>0</v>
      </c>
      <c r="BG165" s="214">
        <f t="shared" si="16"/>
        <v>0</v>
      </c>
      <c r="BH165" s="214">
        <f t="shared" si="17"/>
        <v>0</v>
      </c>
      <c r="BI165" s="214">
        <f t="shared" si="18"/>
        <v>0</v>
      </c>
      <c r="BJ165" s="14" t="s">
        <v>79</v>
      </c>
      <c r="BK165" s="214">
        <f t="shared" si="19"/>
        <v>0</v>
      </c>
      <c r="BL165" s="14" t="s">
        <v>125</v>
      </c>
      <c r="BM165" s="213" t="s">
        <v>304</v>
      </c>
    </row>
    <row r="166" spans="1:65" s="2" customFormat="1" ht="16.5" customHeight="1">
      <c r="A166" s="31"/>
      <c r="B166" s="32"/>
      <c r="C166" s="220" t="s">
        <v>305</v>
      </c>
      <c r="D166" s="220" t="s">
        <v>265</v>
      </c>
      <c r="E166" s="221" t="s">
        <v>306</v>
      </c>
      <c r="F166" s="222" t="s">
        <v>307</v>
      </c>
      <c r="G166" s="223" t="s">
        <v>152</v>
      </c>
      <c r="H166" s="224">
        <v>2</v>
      </c>
      <c r="I166" s="225"/>
      <c r="J166" s="226">
        <f t="shared" si="10"/>
        <v>0</v>
      </c>
      <c r="K166" s="227"/>
      <c r="L166" s="228"/>
      <c r="M166" s="229" t="s">
        <v>1</v>
      </c>
      <c r="N166" s="230" t="s">
        <v>39</v>
      </c>
      <c r="O166" s="68"/>
      <c r="P166" s="211">
        <f t="shared" si="11"/>
        <v>0</v>
      </c>
      <c r="Q166" s="211">
        <v>1.1999999999999999E-3</v>
      </c>
      <c r="R166" s="211">
        <f t="shared" si="12"/>
        <v>2.3999999999999998E-3</v>
      </c>
      <c r="S166" s="211">
        <v>0</v>
      </c>
      <c r="T166" s="212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213" t="s">
        <v>147</v>
      </c>
      <c r="AT166" s="213" t="s">
        <v>265</v>
      </c>
      <c r="AU166" s="213" t="s">
        <v>83</v>
      </c>
      <c r="AY166" s="14" t="s">
        <v>119</v>
      </c>
      <c r="BE166" s="214">
        <f t="shared" si="14"/>
        <v>0</v>
      </c>
      <c r="BF166" s="214">
        <f t="shared" si="15"/>
        <v>0</v>
      </c>
      <c r="BG166" s="214">
        <f t="shared" si="16"/>
        <v>0</v>
      </c>
      <c r="BH166" s="214">
        <f t="shared" si="17"/>
        <v>0</v>
      </c>
      <c r="BI166" s="214">
        <f t="shared" si="18"/>
        <v>0</v>
      </c>
      <c r="BJ166" s="14" t="s">
        <v>79</v>
      </c>
      <c r="BK166" s="214">
        <f t="shared" si="19"/>
        <v>0</v>
      </c>
      <c r="BL166" s="14" t="s">
        <v>125</v>
      </c>
      <c r="BM166" s="213" t="s">
        <v>308</v>
      </c>
    </row>
    <row r="167" spans="1:65" s="2" customFormat="1" ht="24" customHeight="1">
      <c r="A167" s="31"/>
      <c r="B167" s="32"/>
      <c r="C167" s="201" t="s">
        <v>309</v>
      </c>
      <c r="D167" s="201" t="s">
        <v>121</v>
      </c>
      <c r="E167" s="202" t="s">
        <v>310</v>
      </c>
      <c r="F167" s="203" t="s">
        <v>311</v>
      </c>
      <c r="G167" s="204" t="s">
        <v>152</v>
      </c>
      <c r="H167" s="205">
        <v>1</v>
      </c>
      <c r="I167" s="206"/>
      <c r="J167" s="207">
        <f t="shared" si="10"/>
        <v>0</v>
      </c>
      <c r="K167" s="208"/>
      <c r="L167" s="36"/>
      <c r="M167" s="209" t="s">
        <v>1</v>
      </c>
      <c r="N167" s="210" t="s">
        <v>39</v>
      </c>
      <c r="O167" s="68"/>
      <c r="P167" s="211">
        <f t="shared" si="11"/>
        <v>0</v>
      </c>
      <c r="Q167" s="211">
        <v>0</v>
      </c>
      <c r="R167" s="211">
        <f t="shared" si="12"/>
        <v>0</v>
      </c>
      <c r="S167" s="211">
        <v>0</v>
      </c>
      <c r="T167" s="212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213" t="s">
        <v>125</v>
      </c>
      <c r="AT167" s="213" t="s">
        <v>121</v>
      </c>
      <c r="AU167" s="213" t="s">
        <v>83</v>
      </c>
      <c r="AY167" s="14" t="s">
        <v>119</v>
      </c>
      <c r="BE167" s="214">
        <f t="shared" si="14"/>
        <v>0</v>
      </c>
      <c r="BF167" s="214">
        <f t="shared" si="15"/>
        <v>0</v>
      </c>
      <c r="BG167" s="214">
        <f t="shared" si="16"/>
        <v>0</v>
      </c>
      <c r="BH167" s="214">
        <f t="shared" si="17"/>
        <v>0</v>
      </c>
      <c r="BI167" s="214">
        <f t="shared" si="18"/>
        <v>0</v>
      </c>
      <c r="BJ167" s="14" t="s">
        <v>79</v>
      </c>
      <c r="BK167" s="214">
        <f t="shared" si="19"/>
        <v>0</v>
      </c>
      <c r="BL167" s="14" t="s">
        <v>125</v>
      </c>
      <c r="BM167" s="213" t="s">
        <v>312</v>
      </c>
    </row>
    <row r="168" spans="1:65" s="2" customFormat="1" ht="24" customHeight="1">
      <c r="A168" s="31"/>
      <c r="B168" s="32"/>
      <c r="C168" s="201" t="s">
        <v>313</v>
      </c>
      <c r="D168" s="201" t="s">
        <v>121</v>
      </c>
      <c r="E168" s="202" t="s">
        <v>314</v>
      </c>
      <c r="F168" s="203" t="s">
        <v>315</v>
      </c>
      <c r="G168" s="204" t="s">
        <v>152</v>
      </c>
      <c r="H168" s="205">
        <v>1</v>
      </c>
      <c r="I168" s="206"/>
      <c r="J168" s="207">
        <f t="shared" si="10"/>
        <v>0</v>
      </c>
      <c r="K168" s="208"/>
      <c r="L168" s="36"/>
      <c r="M168" s="209" t="s">
        <v>1</v>
      </c>
      <c r="N168" s="210" t="s">
        <v>39</v>
      </c>
      <c r="O168" s="68"/>
      <c r="P168" s="211">
        <f t="shared" si="11"/>
        <v>0</v>
      </c>
      <c r="Q168" s="211">
        <v>0.10661</v>
      </c>
      <c r="R168" s="211">
        <f t="shared" si="12"/>
        <v>0.10661</v>
      </c>
      <c r="S168" s="211">
        <v>0</v>
      </c>
      <c r="T168" s="212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213" t="s">
        <v>125</v>
      </c>
      <c r="AT168" s="213" t="s">
        <v>121</v>
      </c>
      <c r="AU168" s="213" t="s">
        <v>83</v>
      </c>
      <c r="AY168" s="14" t="s">
        <v>119</v>
      </c>
      <c r="BE168" s="214">
        <f t="shared" si="14"/>
        <v>0</v>
      </c>
      <c r="BF168" s="214">
        <f t="shared" si="15"/>
        <v>0</v>
      </c>
      <c r="BG168" s="214">
        <f t="shared" si="16"/>
        <v>0</v>
      </c>
      <c r="BH168" s="214">
        <f t="shared" si="17"/>
        <v>0</v>
      </c>
      <c r="BI168" s="214">
        <f t="shared" si="18"/>
        <v>0</v>
      </c>
      <c r="BJ168" s="14" t="s">
        <v>79</v>
      </c>
      <c r="BK168" s="214">
        <f t="shared" si="19"/>
        <v>0</v>
      </c>
      <c r="BL168" s="14" t="s">
        <v>125</v>
      </c>
      <c r="BM168" s="213" t="s">
        <v>316</v>
      </c>
    </row>
    <row r="169" spans="1:65" s="2" customFormat="1" ht="24" customHeight="1">
      <c r="A169" s="31"/>
      <c r="B169" s="32"/>
      <c r="C169" s="201" t="s">
        <v>317</v>
      </c>
      <c r="D169" s="201" t="s">
        <v>121</v>
      </c>
      <c r="E169" s="202" t="s">
        <v>318</v>
      </c>
      <c r="F169" s="203" t="s">
        <v>319</v>
      </c>
      <c r="G169" s="204" t="s">
        <v>152</v>
      </c>
      <c r="H169" s="205">
        <v>1</v>
      </c>
      <c r="I169" s="206"/>
      <c r="J169" s="207">
        <f t="shared" si="10"/>
        <v>0</v>
      </c>
      <c r="K169" s="208"/>
      <c r="L169" s="36"/>
      <c r="M169" s="209" t="s">
        <v>1</v>
      </c>
      <c r="N169" s="210" t="s">
        <v>39</v>
      </c>
      <c r="O169" s="68"/>
      <c r="P169" s="211">
        <f t="shared" si="11"/>
        <v>0</v>
      </c>
      <c r="Q169" s="211">
        <v>1.2120000000000001E-2</v>
      </c>
      <c r="R169" s="211">
        <f t="shared" si="12"/>
        <v>1.2120000000000001E-2</v>
      </c>
      <c r="S169" s="211">
        <v>0</v>
      </c>
      <c r="T169" s="212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213" t="s">
        <v>125</v>
      </c>
      <c r="AT169" s="213" t="s">
        <v>121</v>
      </c>
      <c r="AU169" s="213" t="s">
        <v>83</v>
      </c>
      <c r="AY169" s="14" t="s">
        <v>119</v>
      </c>
      <c r="BE169" s="214">
        <f t="shared" si="14"/>
        <v>0</v>
      </c>
      <c r="BF169" s="214">
        <f t="shared" si="15"/>
        <v>0</v>
      </c>
      <c r="BG169" s="214">
        <f t="shared" si="16"/>
        <v>0</v>
      </c>
      <c r="BH169" s="214">
        <f t="shared" si="17"/>
        <v>0</v>
      </c>
      <c r="BI169" s="214">
        <f t="shared" si="18"/>
        <v>0</v>
      </c>
      <c r="BJ169" s="14" t="s">
        <v>79</v>
      </c>
      <c r="BK169" s="214">
        <f t="shared" si="19"/>
        <v>0</v>
      </c>
      <c r="BL169" s="14" t="s">
        <v>125</v>
      </c>
      <c r="BM169" s="213" t="s">
        <v>320</v>
      </c>
    </row>
    <row r="170" spans="1:65" s="2" customFormat="1" ht="24" customHeight="1">
      <c r="A170" s="31"/>
      <c r="B170" s="32"/>
      <c r="C170" s="201" t="s">
        <v>321</v>
      </c>
      <c r="D170" s="201" t="s">
        <v>121</v>
      </c>
      <c r="E170" s="202" t="s">
        <v>322</v>
      </c>
      <c r="F170" s="203" t="s">
        <v>323</v>
      </c>
      <c r="G170" s="204" t="s">
        <v>152</v>
      </c>
      <c r="H170" s="205">
        <v>1</v>
      </c>
      <c r="I170" s="206"/>
      <c r="J170" s="207">
        <f t="shared" si="10"/>
        <v>0</v>
      </c>
      <c r="K170" s="208"/>
      <c r="L170" s="36"/>
      <c r="M170" s="209" t="s">
        <v>1</v>
      </c>
      <c r="N170" s="210" t="s">
        <v>39</v>
      </c>
      <c r="O170" s="68"/>
      <c r="P170" s="211">
        <f t="shared" si="11"/>
        <v>0</v>
      </c>
      <c r="Q170" s="211">
        <v>0.34036</v>
      </c>
      <c r="R170" s="211">
        <f t="shared" si="12"/>
        <v>0.34036</v>
      </c>
      <c r="S170" s="211">
        <v>0</v>
      </c>
      <c r="T170" s="212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213" t="s">
        <v>125</v>
      </c>
      <c r="AT170" s="213" t="s">
        <v>121</v>
      </c>
      <c r="AU170" s="213" t="s">
        <v>83</v>
      </c>
      <c r="AY170" s="14" t="s">
        <v>119</v>
      </c>
      <c r="BE170" s="214">
        <f t="shared" si="14"/>
        <v>0</v>
      </c>
      <c r="BF170" s="214">
        <f t="shared" si="15"/>
        <v>0</v>
      </c>
      <c r="BG170" s="214">
        <f t="shared" si="16"/>
        <v>0</v>
      </c>
      <c r="BH170" s="214">
        <f t="shared" si="17"/>
        <v>0</v>
      </c>
      <c r="BI170" s="214">
        <f t="shared" si="18"/>
        <v>0</v>
      </c>
      <c r="BJ170" s="14" t="s">
        <v>79</v>
      </c>
      <c r="BK170" s="214">
        <f t="shared" si="19"/>
        <v>0</v>
      </c>
      <c r="BL170" s="14" t="s">
        <v>125</v>
      </c>
      <c r="BM170" s="213" t="s">
        <v>324</v>
      </c>
    </row>
    <row r="171" spans="1:65" s="2" customFormat="1" ht="24" customHeight="1">
      <c r="A171" s="31"/>
      <c r="B171" s="32"/>
      <c r="C171" s="201" t="s">
        <v>325</v>
      </c>
      <c r="D171" s="201" t="s">
        <v>121</v>
      </c>
      <c r="E171" s="202" t="s">
        <v>326</v>
      </c>
      <c r="F171" s="203" t="s">
        <v>327</v>
      </c>
      <c r="G171" s="204" t="s">
        <v>152</v>
      </c>
      <c r="H171" s="205">
        <v>1</v>
      </c>
      <c r="I171" s="206"/>
      <c r="J171" s="207">
        <f t="shared" si="10"/>
        <v>0</v>
      </c>
      <c r="K171" s="208"/>
      <c r="L171" s="36"/>
      <c r="M171" s="209" t="s">
        <v>1</v>
      </c>
      <c r="N171" s="210" t="s">
        <v>39</v>
      </c>
      <c r="O171" s="68"/>
      <c r="P171" s="211">
        <f t="shared" si="11"/>
        <v>0</v>
      </c>
      <c r="Q171" s="211">
        <v>0.34089999999999998</v>
      </c>
      <c r="R171" s="211">
        <f t="shared" si="12"/>
        <v>0.34089999999999998</v>
      </c>
      <c r="S171" s="211">
        <v>0</v>
      </c>
      <c r="T171" s="212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213" t="s">
        <v>125</v>
      </c>
      <c r="AT171" s="213" t="s">
        <v>121</v>
      </c>
      <c r="AU171" s="213" t="s">
        <v>83</v>
      </c>
      <c r="AY171" s="14" t="s">
        <v>119</v>
      </c>
      <c r="BE171" s="214">
        <f t="shared" si="14"/>
        <v>0</v>
      </c>
      <c r="BF171" s="214">
        <f t="shared" si="15"/>
        <v>0</v>
      </c>
      <c r="BG171" s="214">
        <f t="shared" si="16"/>
        <v>0</v>
      </c>
      <c r="BH171" s="214">
        <f t="shared" si="17"/>
        <v>0</v>
      </c>
      <c r="BI171" s="214">
        <f t="shared" si="18"/>
        <v>0</v>
      </c>
      <c r="BJ171" s="14" t="s">
        <v>79</v>
      </c>
      <c r="BK171" s="214">
        <f t="shared" si="19"/>
        <v>0</v>
      </c>
      <c r="BL171" s="14" t="s">
        <v>125</v>
      </c>
      <c r="BM171" s="213" t="s">
        <v>328</v>
      </c>
    </row>
    <row r="172" spans="1:65" s="2" customFormat="1" ht="24" customHeight="1">
      <c r="A172" s="31"/>
      <c r="B172" s="32"/>
      <c r="C172" s="220" t="s">
        <v>329</v>
      </c>
      <c r="D172" s="220" t="s">
        <v>265</v>
      </c>
      <c r="E172" s="221" t="s">
        <v>330</v>
      </c>
      <c r="F172" s="222" t="s">
        <v>331</v>
      </c>
      <c r="G172" s="223" t="s">
        <v>152</v>
      </c>
      <c r="H172" s="224">
        <v>1</v>
      </c>
      <c r="I172" s="225"/>
      <c r="J172" s="226">
        <f t="shared" si="10"/>
        <v>0</v>
      </c>
      <c r="K172" s="227"/>
      <c r="L172" s="228"/>
      <c r="M172" s="229" t="s">
        <v>1</v>
      </c>
      <c r="N172" s="230" t="s">
        <v>39</v>
      </c>
      <c r="O172" s="68"/>
      <c r="P172" s="211">
        <f t="shared" si="11"/>
        <v>0</v>
      </c>
      <c r="Q172" s="211">
        <v>9.5799999999999996E-2</v>
      </c>
      <c r="R172" s="211">
        <f t="shared" si="12"/>
        <v>9.5799999999999996E-2</v>
      </c>
      <c r="S172" s="211">
        <v>0</v>
      </c>
      <c r="T172" s="212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213" t="s">
        <v>147</v>
      </c>
      <c r="AT172" s="213" t="s">
        <v>265</v>
      </c>
      <c r="AU172" s="213" t="s">
        <v>83</v>
      </c>
      <c r="AY172" s="14" t="s">
        <v>119</v>
      </c>
      <c r="BE172" s="214">
        <f t="shared" si="14"/>
        <v>0</v>
      </c>
      <c r="BF172" s="214">
        <f t="shared" si="15"/>
        <v>0</v>
      </c>
      <c r="BG172" s="214">
        <f t="shared" si="16"/>
        <v>0</v>
      </c>
      <c r="BH172" s="214">
        <f t="shared" si="17"/>
        <v>0</v>
      </c>
      <c r="BI172" s="214">
        <f t="shared" si="18"/>
        <v>0</v>
      </c>
      <c r="BJ172" s="14" t="s">
        <v>79</v>
      </c>
      <c r="BK172" s="214">
        <f t="shared" si="19"/>
        <v>0</v>
      </c>
      <c r="BL172" s="14" t="s">
        <v>125</v>
      </c>
      <c r="BM172" s="213" t="s">
        <v>332</v>
      </c>
    </row>
    <row r="173" spans="1:65" s="12" customFormat="1" ht="22.9" customHeight="1">
      <c r="B173" s="185"/>
      <c r="C173" s="186"/>
      <c r="D173" s="187" t="s">
        <v>73</v>
      </c>
      <c r="E173" s="199" t="s">
        <v>154</v>
      </c>
      <c r="F173" s="199" t="s">
        <v>155</v>
      </c>
      <c r="G173" s="186"/>
      <c r="H173" s="186"/>
      <c r="I173" s="189"/>
      <c r="J173" s="200">
        <f>BK173</f>
        <v>0</v>
      </c>
      <c r="K173" s="186"/>
      <c r="L173" s="191"/>
      <c r="M173" s="192"/>
      <c r="N173" s="193"/>
      <c r="O173" s="193"/>
      <c r="P173" s="194">
        <f>SUM(P174:P179)</f>
        <v>0</v>
      </c>
      <c r="Q173" s="193"/>
      <c r="R173" s="194">
        <f>SUM(R174:R179)</f>
        <v>11.779986439999998</v>
      </c>
      <c r="S173" s="193"/>
      <c r="T173" s="195">
        <f>SUM(T174:T179)</f>
        <v>2</v>
      </c>
      <c r="AR173" s="196" t="s">
        <v>79</v>
      </c>
      <c r="AT173" s="197" t="s">
        <v>73</v>
      </c>
      <c r="AU173" s="197" t="s">
        <v>79</v>
      </c>
      <c r="AY173" s="196" t="s">
        <v>119</v>
      </c>
      <c r="BK173" s="198">
        <f>SUM(BK174:BK179)</f>
        <v>0</v>
      </c>
    </row>
    <row r="174" spans="1:65" s="2" customFormat="1" ht="24" customHeight="1">
      <c r="A174" s="31"/>
      <c r="B174" s="32"/>
      <c r="C174" s="201" t="s">
        <v>333</v>
      </c>
      <c r="D174" s="201" t="s">
        <v>121</v>
      </c>
      <c r="E174" s="202" t="s">
        <v>334</v>
      </c>
      <c r="F174" s="203" t="s">
        <v>335</v>
      </c>
      <c r="G174" s="204" t="s">
        <v>141</v>
      </c>
      <c r="H174" s="205">
        <v>22</v>
      </c>
      <c r="I174" s="206"/>
      <c r="J174" s="207">
        <f t="shared" ref="J174:J179" si="20">ROUND(I174*H174,2)</f>
        <v>0</v>
      </c>
      <c r="K174" s="208"/>
      <c r="L174" s="36"/>
      <c r="M174" s="209" t="s">
        <v>1</v>
      </c>
      <c r="N174" s="210" t="s">
        <v>39</v>
      </c>
      <c r="O174" s="68"/>
      <c r="P174" s="211">
        <f t="shared" ref="P174:P179" si="21">O174*H174</f>
        <v>0</v>
      </c>
      <c r="Q174" s="211">
        <v>0.15539952000000001</v>
      </c>
      <c r="R174" s="211">
        <f t="shared" ref="R174:R179" si="22">Q174*H174</f>
        <v>3.4187894400000003</v>
      </c>
      <c r="S174" s="211">
        <v>0</v>
      </c>
      <c r="T174" s="212">
        <f t="shared" ref="T174:T179" si="23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213" t="s">
        <v>125</v>
      </c>
      <c r="AT174" s="213" t="s">
        <v>121</v>
      </c>
      <c r="AU174" s="213" t="s">
        <v>83</v>
      </c>
      <c r="AY174" s="14" t="s">
        <v>119</v>
      </c>
      <c r="BE174" s="214">
        <f t="shared" ref="BE174:BE179" si="24">IF(N174="základní",J174,0)</f>
        <v>0</v>
      </c>
      <c r="BF174" s="214">
        <f t="shared" ref="BF174:BF179" si="25">IF(N174="snížená",J174,0)</f>
        <v>0</v>
      </c>
      <c r="BG174" s="214">
        <f t="shared" ref="BG174:BG179" si="26">IF(N174="zákl. přenesená",J174,0)</f>
        <v>0</v>
      </c>
      <c r="BH174" s="214">
        <f t="shared" ref="BH174:BH179" si="27">IF(N174="sníž. přenesená",J174,0)</f>
        <v>0</v>
      </c>
      <c r="BI174" s="214">
        <f t="shared" ref="BI174:BI179" si="28">IF(N174="nulová",J174,0)</f>
        <v>0</v>
      </c>
      <c r="BJ174" s="14" t="s">
        <v>79</v>
      </c>
      <c r="BK174" s="214">
        <f t="shared" ref="BK174:BK179" si="29">ROUND(I174*H174,2)</f>
        <v>0</v>
      </c>
      <c r="BL174" s="14" t="s">
        <v>125</v>
      </c>
      <c r="BM174" s="213" t="s">
        <v>336</v>
      </c>
    </row>
    <row r="175" spans="1:65" s="2" customFormat="1" ht="16.5" customHeight="1">
      <c r="A175" s="31"/>
      <c r="B175" s="32"/>
      <c r="C175" s="220" t="s">
        <v>337</v>
      </c>
      <c r="D175" s="220" t="s">
        <v>265</v>
      </c>
      <c r="E175" s="221" t="s">
        <v>338</v>
      </c>
      <c r="F175" s="222" t="s">
        <v>339</v>
      </c>
      <c r="G175" s="223" t="s">
        <v>152</v>
      </c>
      <c r="H175" s="224">
        <v>24.2</v>
      </c>
      <c r="I175" s="225"/>
      <c r="J175" s="226">
        <f t="shared" si="20"/>
        <v>0</v>
      </c>
      <c r="K175" s="227"/>
      <c r="L175" s="228"/>
      <c r="M175" s="229" t="s">
        <v>1</v>
      </c>
      <c r="N175" s="230" t="s">
        <v>39</v>
      </c>
      <c r="O175" s="68"/>
      <c r="P175" s="211">
        <f t="shared" si="21"/>
        <v>0</v>
      </c>
      <c r="Q175" s="211">
        <v>8.1000000000000003E-2</v>
      </c>
      <c r="R175" s="211">
        <f t="shared" si="22"/>
        <v>1.9601999999999999</v>
      </c>
      <c r="S175" s="211">
        <v>0</v>
      </c>
      <c r="T175" s="212">
        <f t="shared" si="2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213" t="s">
        <v>147</v>
      </c>
      <c r="AT175" s="213" t="s">
        <v>265</v>
      </c>
      <c r="AU175" s="213" t="s">
        <v>83</v>
      </c>
      <c r="AY175" s="14" t="s">
        <v>119</v>
      </c>
      <c r="BE175" s="214">
        <f t="shared" si="24"/>
        <v>0</v>
      </c>
      <c r="BF175" s="214">
        <f t="shared" si="25"/>
        <v>0</v>
      </c>
      <c r="BG175" s="214">
        <f t="shared" si="26"/>
        <v>0</v>
      </c>
      <c r="BH175" s="214">
        <f t="shared" si="27"/>
        <v>0</v>
      </c>
      <c r="BI175" s="214">
        <f t="shared" si="28"/>
        <v>0</v>
      </c>
      <c r="BJ175" s="14" t="s">
        <v>79</v>
      </c>
      <c r="BK175" s="214">
        <f t="shared" si="29"/>
        <v>0</v>
      </c>
      <c r="BL175" s="14" t="s">
        <v>125</v>
      </c>
      <c r="BM175" s="213" t="s">
        <v>340</v>
      </c>
    </row>
    <row r="176" spans="1:65" s="2" customFormat="1" ht="24" customHeight="1">
      <c r="A176" s="31"/>
      <c r="B176" s="32"/>
      <c r="C176" s="201" t="s">
        <v>341</v>
      </c>
      <c r="D176" s="201" t="s">
        <v>121</v>
      </c>
      <c r="E176" s="202" t="s">
        <v>342</v>
      </c>
      <c r="F176" s="203" t="s">
        <v>343</v>
      </c>
      <c r="G176" s="204" t="s">
        <v>223</v>
      </c>
      <c r="H176" s="205">
        <v>2.8</v>
      </c>
      <c r="I176" s="206"/>
      <c r="J176" s="207">
        <f t="shared" si="20"/>
        <v>0</v>
      </c>
      <c r="K176" s="208"/>
      <c r="L176" s="36"/>
      <c r="M176" s="209" t="s">
        <v>1</v>
      </c>
      <c r="N176" s="210" t="s">
        <v>39</v>
      </c>
      <c r="O176" s="68"/>
      <c r="P176" s="211">
        <f t="shared" si="21"/>
        <v>0</v>
      </c>
      <c r="Q176" s="211">
        <v>2.2563399999999998</v>
      </c>
      <c r="R176" s="211">
        <f t="shared" si="22"/>
        <v>6.3177519999999987</v>
      </c>
      <c r="S176" s="211">
        <v>0</v>
      </c>
      <c r="T176" s="212">
        <f t="shared" si="2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213" t="s">
        <v>125</v>
      </c>
      <c r="AT176" s="213" t="s">
        <v>121</v>
      </c>
      <c r="AU176" s="213" t="s">
        <v>83</v>
      </c>
      <c r="AY176" s="14" t="s">
        <v>119</v>
      </c>
      <c r="BE176" s="214">
        <f t="shared" si="24"/>
        <v>0</v>
      </c>
      <c r="BF176" s="214">
        <f t="shared" si="25"/>
        <v>0</v>
      </c>
      <c r="BG176" s="214">
        <f t="shared" si="26"/>
        <v>0</v>
      </c>
      <c r="BH176" s="214">
        <f t="shared" si="27"/>
        <v>0</v>
      </c>
      <c r="BI176" s="214">
        <f t="shared" si="28"/>
        <v>0</v>
      </c>
      <c r="BJ176" s="14" t="s">
        <v>79</v>
      </c>
      <c r="BK176" s="214">
        <f t="shared" si="29"/>
        <v>0</v>
      </c>
      <c r="BL176" s="14" t="s">
        <v>125</v>
      </c>
      <c r="BM176" s="213" t="s">
        <v>344</v>
      </c>
    </row>
    <row r="177" spans="1:65" s="2" customFormat="1" ht="24" customHeight="1">
      <c r="A177" s="31"/>
      <c r="B177" s="32"/>
      <c r="C177" s="201" t="s">
        <v>345</v>
      </c>
      <c r="D177" s="201" t="s">
        <v>121</v>
      </c>
      <c r="E177" s="202" t="s">
        <v>346</v>
      </c>
      <c r="F177" s="203" t="s">
        <v>347</v>
      </c>
      <c r="G177" s="204" t="s">
        <v>152</v>
      </c>
      <c r="H177" s="205">
        <v>40</v>
      </c>
      <c r="I177" s="206"/>
      <c r="J177" s="207">
        <f t="shared" si="20"/>
        <v>0</v>
      </c>
      <c r="K177" s="208"/>
      <c r="L177" s="36"/>
      <c r="M177" s="209" t="s">
        <v>1</v>
      </c>
      <c r="N177" s="210" t="s">
        <v>39</v>
      </c>
      <c r="O177" s="68"/>
      <c r="P177" s="211">
        <f t="shared" si="21"/>
        <v>0</v>
      </c>
      <c r="Q177" s="211">
        <v>2.068E-3</v>
      </c>
      <c r="R177" s="211">
        <f t="shared" si="22"/>
        <v>8.2720000000000002E-2</v>
      </c>
      <c r="S177" s="211">
        <v>0</v>
      </c>
      <c r="T177" s="212">
        <f t="shared" si="2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213" t="s">
        <v>125</v>
      </c>
      <c r="AT177" s="213" t="s">
        <v>121</v>
      </c>
      <c r="AU177" s="213" t="s">
        <v>83</v>
      </c>
      <c r="AY177" s="14" t="s">
        <v>119</v>
      </c>
      <c r="BE177" s="214">
        <f t="shared" si="24"/>
        <v>0</v>
      </c>
      <c r="BF177" s="214">
        <f t="shared" si="25"/>
        <v>0</v>
      </c>
      <c r="BG177" s="214">
        <f t="shared" si="26"/>
        <v>0</v>
      </c>
      <c r="BH177" s="214">
        <f t="shared" si="27"/>
        <v>0</v>
      </c>
      <c r="BI177" s="214">
        <f t="shared" si="28"/>
        <v>0</v>
      </c>
      <c r="BJ177" s="14" t="s">
        <v>79</v>
      </c>
      <c r="BK177" s="214">
        <f t="shared" si="29"/>
        <v>0</v>
      </c>
      <c r="BL177" s="14" t="s">
        <v>125</v>
      </c>
      <c r="BM177" s="213" t="s">
        <v>348</v>
      </c>
    </row>
    <row r="178" spans="1:65" s="2" customFormat="1" ht="16.5" customHeight="1">
      <c r="A178" s="31"/>
      <c r="B178" s="32"/>
      <c r="C178" s="201" t="s">
        <v>349</v>
      </c>
      <c r="D178" s="201" t="s">
        <v>121</v>
      </c>
      <c r="E178" s="202" t="s">
        <v>350</v>
      </c>
      <c r="F178" s="203" t="s">
        <v>351</v>
      </c>
      <c r="G178" s="204" t="s">
        <v>141</v>
      </c>
      <c r="H178" s="205">
        <v>20</v>
      </c>
      <c r="I178" s="206"/>
      <c r="J178" s="207">
        <f t="shared" si="20"/>
        <v>0</v>
      </c>
      <c r="K178" s="208"/>
      <c r="L178" s="36"/>
      <c r="M178" s="209" t="s">
        <v>1</v>
      </c>
      <c r="N178" s="210" t="s">
        <v>39</v>
      </c>
      <c r="O178" s="68"/>
      <c r="P178" s="211">
        <f t="shared" si="21"/>
        <v>0</v>
      </c>
      <c r="Q178" s="211">
        <v>2.6250000000000001E-5</v>
      </c>
      <c r="R178" s="211">
        <f t="shared" si="22"/>
        <v>5.2500000000000008E-4</v>
      </c>
      <c r="S178" s="211">
        <v>0</v>
      </c>
      <c r="T178" s="212">
        <f t="shared" si="2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213" t="s">
        <v>125</v>
      </c>
      <c r="AT178" s="213" t="s">
        <v>121</v>
      </c>
      <c r="AU178" s="213" t="s">
        <v>83</v>
      </c>
      <c r="AY178" s="14" t="s">
        <v>119</v>
      </c>
      <c r="BE178" s="214">
        <f t="shared" si="24"/>
        <v>0</v>
      </c>
      <c r="BF178" s="214">
        <f t="shared" si="25"/>
        <v>0</v>
      </c>
      <c r="BG178" s="214">
        <f t="shared" si="26"/>
        <v>0</v>
      </c>
      <c r="BH178" s="214">
        <f t="shared" si="27"/>
        <v>0</v>
      </c>
      <c r="BI178" s="214">
        <f t="shared" si="28"/>
        <v>0</v>
      </c>
      <c r="BJ178" s="14" t="s">
        <v>79</v>
      </c>
      <c r="BK178" s="214">
        <f t="shared" si="29"/>
        <v>0</v>
      </c>
      <c r="BL178" s="14" t="s">
        <v>125</v>
      </c>
      <c r="BM178" s="213" t="s">
        <v>352</v>
      </c>
    </row>
    <row r="179" spans="1:65" s="2" customFormat="1" ht="16.5" customHeight="1">
      <c r="A179" s="31"/>
      <c r="B179" s="32"/>
      <c r="C179" s="201" t="s">
        <v>353</v>
      </c>
      <c r="D179" s="201" t="s">
        <v>121</v>
      </c>
      <c r="E179" s="202" t="s">
        <v>354</v>
      </c>
      <c r="F179" s="203" t="s">
        <v>355</v>
      </c>
      <c r="G179" s="204" t="s">
        <v>152</v>
      </c>
      <c r="H179" s="205">
        <v>1</v>
      </c>
      <c r="I179" s="206"/>
      <c r="J179" s="207">
        <f t="shared" si="20"/>
        <v>0</v>
      </c>
      <c r="K179" s="208"/>
      <c r="L179" s="36"/>
      <c r="M179" s="209" t="s">
        <v>1</v>
      </c>
      <c r="N179" s="210" t="s">
        <v>39</v>
      </c>
      <c r="O179" s="68"/>
      <c r="P179" s="211">
        <f t="shared" si="21"/>
        <v>0</v>
      </c>
      <c r="Q179" s="211">
        <v>0</v>
      </c>
      <c r="R179" s="211">
        <f t="shared" si="22"/>
        <v>0</v>
      </c>
      <c r="S179" s="211">
        <v>2</v>
      </c>
      <c r="T179" s="212">
        <f t="shared" si="23"/>
        <v>2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213" t="s">
        <v>125</v>
      </c>
      <c r="AT179" s="213" t="s">
        <v>121</v>
      </c>
      <c r="AU179" s="213" t="s">
        <v>83</v>
      </c>
      <c r="AY179" s="14" t="s">
        <v>119</v>
      </c>
      <c r="BE179" s="214">
        <f t="shared" si="24"/>
        <v>0</v>
      </c>
      <c r="BF179" s="214">
        <f t="shared" si="25"/>
        <v>0</v>
      </c>
      <c r="BG179" s="214">
        <f t="shared" si="26"/>
        <v>0</v>
      </c>
      <c r="BH179" s="214">
        <f t="shared" si="27"/>
        <v>0</v>
      </c>
      <c r="BI179" s="214">
        <f t="shared" si="28"/>
        <v>0</v>
      </c>
      <c r="BJ179" s="14" t="s">
        <v>79</v>
      </c>
      <c r="BK179" s="214">
        <f t="shared" si="29"/>
        <v>0</v>
      </c>
      <c r="BL179" s="14" t="s">
        <v>125</v>
      </c>
      <c r="BM179" s="213" t="s">
        <v>356</v>
      </c>
    </row>
    <row r="180" spans="1:65" s="12" customFormat="1" ht="22.9" customHeight="1">
      <c r="B180" s="185"/>
      <c r="C180" s="186"/>
      <c r="D180" s="187" t="s">
        <v>73</v>
      </c>
      <c r="E180" s="199" t="s">
        <v>167</v>
      </c>
      <c r="F180" s="199" t="s">
        <v>168</v>
      </c>
      <c r="G180" s="186"/>
      <c r="H180" s="186"/>
      <c r="I180" s="189"/>
      <c r="J180" s="200">
        <f>BK180</f>
        <v>0</v>
      </c>
      <c r="K180" s="186"/>
      <c r="L180" s="191"/>
      <c r="M180" s="192"/>
      <c r="N180" s="193"/>
      <c r="O180" s="193"/>
      <c r="P180" s="194">
        <f>SUM(P181:P184)</f>
        <v>0</v>
      </c>
      <c r="Q180" s="193"/>
      <c r="R180" s="194">
        <f>SUM(R181:R184)</f>
        <v>0</v>
      </c>
      <c r="S180" s="193"/>
      <c r="T180" s="195">
        <f>SUM(T181:T184)</f>
        <v>0</v>
      </c>
      <c r="AR180" s="196" t="s">
        <v>79</v>
      </c>
      <c r="AT180" s="197" t="s">
        <v>73</v>
      </c>
      <c r="AU180" s="197" t="s">
        <v>79</v>
      </c>
      <c r="AY180" s="196" t="s">
        <v>119</v>
      </c>
      <c r="BK180" s="198">
        <f>SUM(BK181:BK184)</f>
        <v>0</v>
      </c>
    </row>
    <row r="181" spans="1:65" s="2" customFormat="1" ht="24" customHeight="1">
      <c r="A181" s="31"/>
      <c r="B181" s="32"/>
      <c r="C181" s="201" t="s">
        <v>357</v>
      </c>
      <c r="D181" s="201" t="s">
        <v>121</v>
      </c>
      <c r="E181" s="202" t="s">
        <v>358</v>
      </c>
      <c r="F181" s="203" t="s">
        <v>359</v>
      </c>
      <c r="G181" s="204" t="s">
        <v>165</v>
      </c>
      <c r="H181" s="205">
        <v>26.198</v>
      </c>
      <c r="I181" s="206"/>
      <c r="J181" s="207">
        <f>ROUND(I181*H181,2)</f>
        <v>0</v>
      </c>
      <c r="K181" s="208"/>
      <c r="L181" s="36"/>
      <c r="M181" s="209" t="s">
        <v>1</v>
      </c>
      <c r="N181" s="210" t="s">
        <v>39</v>
      </c>
      <c r="O181" s="68"/>
      <c r="P181" s="211">
        <f>O181*H181</f>
        <v>0</v>
      </c>
      <c r="Q181" s="211">
        <v>0</v>
      </c>
      <c r="R181" s="211">
        <f>Q181*H181</f>
        <v>0</v>
      </c>
      <c r="S181" s="211">
        <v>0</v>
      </c>
      <c r="T181" s="212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213" t="s">
        <v>125</v>
      </c>
      <c r="AT181" s="213" t="s">
        <v>121</v>
      </c>
      <c r="AU181" s="213" t="s">
        <v>83</v>
      </c>
      <c r="AY181" s="14" t="s">
        <v>119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14" t="s">
        <v>79</v>
      </c>
      <c r="BK181" s="214">
        <f>ROUND(I181*H181,2)</f>
        <v>0</v>
      </c>
      <c r="BL181" s="14" t="s">
        <v>125</v>
      </c>
      <c r="BM181" s="213" t="s">
        <v>360</v>
      </c>
    </row>
    <row r="182" spans="1:65" s="2" customFormat="1" ht="24" customHeight="1">
      <c r="A182" s="31"/>
      <c r="B182" s="32"/>
      <c r="C182" s="201" t="s">
        <v>361</v>
      </c>
      <c r="D182" s="201" t="s">
        <v>121</v>
      </c>
      <c r="E182" s="202" t="s">
        <v>362</v>
      </c>
      <c r="F182" s="203" t="s">
        <v>363</v>
      </c>
      <c r="G182" s="204" t="s">
        <v>165</v>
      </c>
      <c r="H182" s="205">
        <v>26.198</v>
      </c>
      <c r="I182" s="206"/>
      <c r="J182" s="207">
        <f>ROUND(I182*H182,2)</f>
        <v>0</v>
      </c>
      <c r="K182" s="208"/>
      <c r="L182" s="36"/>
      <c r="M182" s="209" t="s">
        <v>1</v>
      </c>
      <c r="N182" s="210" t="s">
        <v>39</v>
      </c>
      <c r="O182" s="68"/>
      <c r="P182" s="211">
        <f>O182*H182</f>
        <v>0</v>
      </c>
      <c r="Q182" s="211">
        <v>0</v>
      </c>
      <c r="R182" s="211">
        <f>Q182*H182</f>
        <v>0</v>
      </c>
      <c r="S182" s="211">
        <v>0</v>
      </c>
      <c r="T182" s="212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213" t="s">
        <v>125</v>
      </c>
      <c r="AT182" s="213" t="s">
        <v>121</v>
      </c>
      <c r="AU182" s="213" t="s">
        <v>83</v>
      </c>
      <c r="AY182" s="14" t="s">
        <v>119</v>
      </c>
      <c r="BE182" s="214">
        <f>IF(N182="základní",J182,0)</f>
        <v>0</v>
      </c>
      <c r="BF182" s="214">
        <f>IF(N182="snížená",J182,0)</f>
        <v>0</v>
      </c>
      <c r="BG182" s="214">
        <f>IF(N182="zákl. přenesená",J182,0)</f>
        <v>0</v>
      </c>
      <c r="BH182" s="214">
        <f>IF(N182="sníž. přenesená",J182,0)</f>
        <v>0</v>
      </c>
      <c r="BI182" s="214">
        <f>IF(N182="nulová",J182,0)</f>
        <v>0</v>
      </c>
      <c r="BJ182" s="14" t="s">
        <v>79</v>
      </c>
      <c r="BK182" s="214">
        <f>ROUND(I182*H182,2)</f>
        <v>0</v>
      </c>
      <c r="BL182" s="14" t="s">
        <v>125</v>
      </c>
      <c r="BM182" s="213" t="s">
        <v>364</v>
      </c>
    </row>
    <row r="183" spans="1:65" s="2" customFormat="1" ht="24" customHeight="1">
      <c r="A183" s="31"/>
      <c r="B183" s="32"/>
      <c r="C183" s="201" t="s">
        <v>365</v>
      </c>
      <c r="D183" s="201" t="s">
        <v>121</v>
      </c>
      <c r="E183" s="202" t="s">
        <v>366</v>
      </c>
      <c r="F183" s="203" t="s">
        <v>367</v>
      </c>
      <c r="G183" s="204" t="s">
        <v>165</v>
      </c>
      <c r="H183" s="205">
        <v>124.592</v>
      </c>
      <c r="I183" s="206"/>
      <c r="J183" s="207">
        <f>ROUND(I183*H183,2)</f>
        <v>0</v>
      </c>
      <c r="K183" s="208"/>
      <c r="L183" s="36"/>
      <c r="M183" s="209" t="s">
        <v>1</v>
      </c>
      <c r="N183" s="210" t="s">
        <v>39</v>
      </c>
      <c r="O183" s="68"/>
      <c r="P183" s="211">
        <f>O183*H183</f>
        <v>0</v>
      </c>
      <c r="Q183" s="211">
        <v>0</v>
      </c>
      <c r="R183" s="211">
        <f>Q183*H183</f>
        <v>0</v>
      </c>
      <c r="S183" s="211">
        <v>0</v>
      </c>
      <c r="T183" s="212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213" t="s">
        <v>125</v>
      </c>
      <c r="AT183" s="213" t="s">
        <v>121</v>
      </c>
      <c r="AU183" s="213" t="s">
        <v>83</v>
      </c>
      <c r="AY183" s="14" t="s">
        <v>119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14" t="s">
        <v>79</v>
      </c>
      <c r="BK183" s="214">
        <f>ROUND(I183*H183,2)</f>
        <v>0</v>
      </c>
      <c r="BL183" s="14" t="s">
        <v>125</v>
      </c>
      <c r="BM183" s="213" t="s">
        <v>368</v>
      </c>
    </row>
    <row r="184" spans="1:65" s="2" customFormat="1" ht="24" customHeight="1">
      <c r="A184" s="31"/>
      <c r="B184" s="32"/>
      <c r="C184" s="201" t="s">
        <v>369</v>
      </c>
      <c r="D184" s="201" t="s">
        <v>121</v>
      </c>
      <c r="E184" s="202" t="s">
        <v>370</v>
      </c>
      <c r="F184" s="203" t="s">
        <v>371</v>
      </c>
      <c r="G184" s="204" t="s">
        <v>165</v>
      </c>
      <c r="H184" s="205">
        <v>124.592</v>
      </c>
      <c r="I184" s="206"/>
      <c r="J184" s="207">
        <f>ROUND(I184*H184,2)</f>
        <v>0</v>
      </c>
      <c r="K184" s="208"/>
      <c r="L184" s="36"/>
      <c r="M184" s="209" t="s">
        <v>1</v>
      </c>
      <c r="N184" s="210" t="s">
        <v>39</v>
      </c>
      <c r="O184" s="68"/>
      <c r="P184" s="211">
        <f>O184*H184</f>
        <v>0</v>
      </c>
      <c r="Q184" s="211">
        <v>0</v>
      </c>
      <c r="R184" s="211">
        <f>Q184*H184</f>
        <v>0</v>
      </c>
      <c r="S184" s="211">
        <v>0</v>
      </c>
      <c r="T184" s="212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213" t="s">
        <v>125</v>
      </c>
      <c r="AT184" s="213" t="s">
        <v>121</v>
      </c>
      <c r="AU184" s="213" t="s">
        <v>83</v>
      </c>
      <c r="AY184" s="14" t="s">
        <v>119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4" t="s">
        <v>79</v>
      </c>
      <c r="BK184" s="214">
        <f>ROUND(I184*H184,2)</f>
        <v>0</v>
      </c>
      <c r="BL184" s="14" t="s">
        <v>125</v>
      </c>
      <c r="BM184" s="213" t="s">
        <v>372</v>
      </c>
    </row>
    <row r="185" spans="1:65" s="12" customFormat="1" ht="22.9" customHeight="1">
      <c r="B185" s="185"/>
      <c r="C185" s="186"/>
      <c r="D185" s="187" t="s">
        <v>73</v>
      </c>
      <c r="E185" s="199" t="s">
        <v>177</v>
      </c>
      <c r="F185" s="199" t="s">
        <v>178</v>
      </c>
      <c r="G185" s="186"/>
      <c r="H185" s="186"/>
      <c r="I185" s="189"/>
      <c r="J185" s="200">
        <f>BK185</f>
        <v>0</v>
      </c>
      <c r="K185" s="186"/>
      <c r="L185" s="191"/>
      <c r="M185" s="192"/>
      <c r="N185" s="193"/>
      <c r="O185" s="193"/>
      <c r="P185" s="194">
        <f>SUM(P186:P187)</f>
        <v>0</v>
      </c>
      <c r="Q185" s="193"/>
      <c r="R185" s="194">
        <f>SUM(R186:R187)</f>
        <v>0</v>
      </c>
      <c r="S185" s="193"/>
      <c r="T185" s="195">
        <f>SUM(T186:T187)</f>
        <v>0</v>
      </c>
      <c r="AR185" s="196" t="s">
        <v>79</v>
      </c>
      <c r="AT185" s="197" t="s">
        <v>73</v>
      </c>
      <c r="AU185" s="197" t="s">
        <v>79</v>
      </c>
      <c r="AY185" s="196" t="s">
        <v>119</v>
      </c>
      <c r="BK185" s="198">
        <f>SUM(BK186:BK187)</f>
        <v>0</v>
      </c>
    </row>
    <row r="186" spans="1:65" s="2" customFormat="1" ht="24" customHeight="1">
      <c r="A186" s="31"/>
      <c r="B186" s="32"/>
      <c r="C186" s="201" t="s">
        <v>373</v>
      </c>
      <c r="D186" s="201" t="s">
        <v>121</v>
      </c>
      <c r="E186" s="202" t="s">
        <v>180</v>
      </c>
      <c r="F186" s="203" t="s">
        <v>181</v>
      </c>
      <c r="G186" s="204" t="s">
        <v>165</v>
      </c>
      <c r="H186" s="205">
        <v>124.592</v>
      </c>
      <c r="I186" s="206"/>
      <c r="J186" s="207">
        <f>ROUND(I186*H186,2)</f>
        <v>0</v>
      </c>
      <c r="K186" s="208"/>
      <c r="L186" s="36"/>
      <c r="M186" s="209" t="s">
        <v>1</v>
      </c>
      <c r="N186" s="210" t="s">
        <v>39</v>
      </c>
      <c r="O186" s="68"/>
      <c r="P186" s="211">
        <f>O186*H186</f>
        <v>0</v>
      </c>
      <c r="Q186" s="211">
        <v>0</v>
      </c>
      <c r="R186" s="211">
        <f>Q186*H186</f>
        <v>0</v>
      </c>
      <c r="S186" s="211">
        <v>0</v>
      </c>
      <c r="T186" s="212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213" t="s">
        <v>125</v>
      </c>
      <c r="AT186" s="213" t="s">
        <v>121</v>
      </c>
      <c r="AU186" s="213" t="s">
        <v>83</v>
      </c>
      <c r="AY186" s="14" t="s">
        <v>119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14" t="s">
        <v>79</v>
      </c>
      <c r="BK186" s="214">
        <f>ROUND(I186*H186,2)</f>
        <v>0</v>
      </c>
      <c r="BL186" s="14" t="s">
        <v>125</v>
      </c>
      <c r="BM186" s="213" t="s">
        <v>374</v>
      </c>
    </row>
    <row r="187" spans="1:65" s="2" customFormat="1" ht="24" customHeight="1">
      <c r="A187" s="31"/>
      <c r="B187" s="32"/>
      <c r="C187" s="201" t="s">
        <v>375</v>
      </c>
      <c r="D187" s="201" t="s">
        <v>121</v>
      </c>
      <c r="E187" s="202" t="s">
        <v>376</v>
      </c>
      <c r="F187" s="203" t="s">
        <v>377</v>
      </c>
      <c r="G187" s="204" t="s">
        <v>165</v>
      </c>
      <c r="H187" s="205">
        <v>124.592</v>
      </c>
      <c r="I187" s="206"/>
      <c r="J187" s="207">
        <f>ROUND(I187*H187,2)</f>
        <v>0</v>
      </c>
      <c r="K187" s="208"/>
      <c r="L187" s="36"/>
      <c r="M187" s="209" t="s">
        <v>1</v>
      </c>
      <c r="N187" s="210" t="s">
        <v>39</v>
      </c>
      <c r="O187" s="68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213" t="s">
        <v>125</v>
      </c>
      <c r="AT187" s="213" t="s">
        <v>121</v>
      </c>
      <c r="AU187" s="213" t="s">
        <v>83</v>
      </c>
      <c r="AY187" s="14" t="s">
        <v>119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4" t="s">
        <v>79</v>
      </c>
      <c r="BK187" s="214">
        <f>ROUND(I187*H187,2)</f>
        <v>0</v>
      </c>
      <c r="BL187" s="14" t="s">
        <v>125</v>
      </c>
      <c r="BM187" s="213" t="s">
        <v>378</v>
      </c>
    </row>
    <row r="188" spans="1:65" s="12" customFormat="1" ht="25.9" customHeight="1">
      <c r="B188" s="185"/>
      <c r="C188" s="186"/>
      <c r="D188" s="187" t="s">
        <v>73</v>
      </c>
      <c r="E188" s="188" t="s">
        <v>183</v>
      </c>
      <c r="F188" s="188" t="s">
        <v>184</v>
      </c>
      <c r="G188" s="186"/>
      <c r="H188" s="186"/>
      <c r="I188" s="189"/>
      <c r="J188" s="190">
        <f>BK188</f>
        <v>0</v>
      </c>
      <c r="K188" s="186"/>
      <c r="L188" s="191"/>
      <c r="M188" s="192"/>
      <c r="N188" s="193"/>
      <c r="O188" s="193"/>
      <c r="P188" s="194">
        <f>P189+P191+P194+P197</f>
        <v>0</v>
      </c>
      <c r="Q188" s="193"/>
      <c r="R188" s="194">
        <f>R189+R191+R194+R197</f>
        <v>0</v>
      </c>
      <c r="S188" s="193"/>
      <c r="T188" s="195">
        <f>T189+T191+T194+T197</f>
        <v>0</v>
      </c>
      <c r="AR188" s="196" t="s">
        <v>127</v>
      </c>
      <c r="AT188" s="197" t="s">
        <v>73</v>
      </c>
      <c r="AU188" s="197" t="s">
        <v>74</v>
      </c>
      <c r="AY188" s="196" t="s">
        <v>119</v>
      </c>
      <c r="BK188" s="198">
        <f>BK189+BK191+BK194+BK197</f>
        <v>0</v>
      </c>
    </row>
    <row r="189" spans="1:65" s="12" customFormat="1" ht="22.9" customHeight="1">
      <c r="B189" s="185"/>
      <c r="C189" s="186"/>
      <c r="D189" s="187" t="s">
        <v>73</v>
      </c>
      <c r="E189" s="199" t="s">
        <v>379</v>
      </c>
      <c r="F189" s="199" t="s">
        <v>380</v>
      </c>
      <c r="G189" s="186"/>
      <c r="H189" s="186"/>
      <c r="I189" s="189"/>
      <c r="J189" s="200">
        <f>BK189</f>
        <v>0</v>
      </c>
      <c r="K189" s="186"/>
      <c r="L189" s="191"/>
      <c r="M189" s="192"/>
      <c r="N189" s="193"/>
      <c r="O189" s="193"/>
      <c r="P189" s="194">
        <f>P190</f>
        <v>0</v>
      </c>
      <c r="Q189" s="193"/>
      <c r="R189" s="194">
        <f>R190</f>
        <v>0</v>
      </c>
      <c r="S189" s="193"/>
      <c r="T189" s="195">
        <f>T190</f>
        <v>0</v>
      </c>
      <c r="AR189" s="196" t="s">
        <v>127</v>
      </c>
      <c r="AT189" s="197" t="s">
        <v>73</v>
      </c>
      <c r="AU189" s="197" t="s">
        <v>79</v>
      </c>
      <c r="AY189" s="196" t="s">
        <v>119</v>
      </c>
      <c r="BK189" s="198">
        <f>BK190</f>
        <v>0</v>
      </c>
    </row>
    <row r="190" spans="1:65" s="2" customFormat="1" ht="16.5" customHeight="1">
      <c r="A190" s="31"/>
      <c r="B190" s="32"/>
      <c r="C190" s="201" t="s">
        <v>381</v>
      </c>
      <c r="D190" s="201" t="s">
        <v>121</v>
      </c>
      <c r="E190" s="202" t="s">
        <v>382</v>
      </c>
      <c r="F190" s="203" t="s">
        <v>383</v>
      </c>
      <c r="G190" s="204" t="s">
        <v>190</v>
      </c>
      <c r="H190" s="205">
        <v>1</v>
      </c>
      <c r="I190" s="206"/>
      <c r="J190" s="207">
        <f>ROUND(I190*H190,2)</f>
        <v>0</v>
      </c>
      <c r="K190" s="208"/>
      <c r="L190" s="36"/>
      <c r="M190" s="209" t="s">
        <v>1</v>
      </c>
      <c r="N190" s="210" t="s">
        <v>39</v>
      </c>
      <c r="O190" s="68"/>
      <c r="P190" s="211">
        <f>O190*H190</f>
        <v>0</v>
      </c>
      <c r="Q190" s="211">
        <v>0</v>
      </c>
      <c r="R190" s="211">
        <f>Q190*H190</f>
        <v>0</v>
      </c>
      <c r="S190" s="211">
        <v>0</v>
      </c>
      <c r="T190" s="212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213" t="s">
        <v>191</v>
      </c>
      <c r="AT190" s="213" t="s">
        <v>121</v>
      </c>
      <c r="AU190" s="213" t="s">
        <v>83</v>
      </c>
      <c r="AY190" s="14" t="s">
        <v>119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14" t="s">
        <v>79</v>
      </c>
      <c r="BK190" s="214">
        <f>ROUND(I190*H190,2)</f>
        <v>0</v>
      </c>
      <c r="BL190" s="14" t="s">
        <v>191</v>
      </c>
      <c r="BM190" s="213" t="s">
        <v>384</v>
      </c>
    </row>
    <row r="191" spans="1:65" s="12" customFormat="1" ht="22.9" customHeight="1">
      <c r="B191" s="185"/>
      <c r="C191" s="186"/>
      <c r="D191" s="187" t="s">
        <v>73</v>
      </c>
      <c r="E191" s="199" t="s">
        <v>185</v>
      </c>
      <c r="F191" s="199" t="s">
        <v>186</v>
      </c>
      <c r="G191" s="186"/>
      <c r="H191" s="186"/>
      <c r="I191" s="189"/>
      <c r="J191" s="200">
        <f>BK191</f>
        <v>0</v>
      </c>
      <c r="K191" s="186"/>
      <c r="L191" s="191"/>
      <c r="M191" s="192"/>
      <c r="N191" s="193"/>
      <c r="O191" s="193"/>
      <c r="P191" s="194">
        <f>SUM(P192:P193)</f>
        <v>0</v>
      </c>
      <c r="Q191" s="193"/>
      <c r="R191" s="194">
        <f>SUM(R192:R193)</f>
        <v>0</v>
      </c>
      <c r="S191" s="193"/>
      <c r="T191" s="195">
        <f>SUM(T192:T193)</f>
        <v>0</v>
      </c>
      <c r="AR191" s="196" t="s">
        <v>127</v>
      </c>
      <c r="AT191" s="197" t="s">
        <v>73</v>
      </c>
      <c r="AU191" s="197" t="s">
        <v>79</v>
      </c>
      <c r="AY191" s="196" t="s">
        <v>119</v>
      </c>
      <c r="BK191" s="198">
        <f>SUM(BK192:BK193)</f>
        <v>0</v>
      </c>
    </row>
    <row r="192" spans="1:65" s="2" customFormat="1" ht="16.5" customHeight="1">
      <c r="A192" s="31"/>
      <c r="B192" s="32"/>
      <c r="C192" s="201" t="s">
        <v>385</v>
      </c>
      <c r="D192" s="201" t="s">
        <v>121</v>
      </c>
      <c r="E192" s="202" t="s">
        <v>386</v>
      </c>
      <c r="F192" s="203" t="s">
        <v>186</v>
      </c>
      <c r="G192" s="204" t="s">
        <v>190</v>
      </c>
      <c r="H192" s="205">
        <v>1</v>
      </c>
      <c r="I192" s="206"/>
      <c r="J192" s="207">
        <f>ROUND(I192*H192,2)</f>
        <v>0</v>
      </c>
      <c r="K192" s="208"/>
      <c r="L192" s="36"/>
      <c r="M192" s="209" t="s">
        <v>1</v>
      </c>
      <c r="N192" s="210" t="s">
        <v>39</v>
      </c>
      <c r="O192" s="68"/>
      <c r="P192" s="211">
        <f>O192*H192</f>
        <v>0</v>
      </c>
      <c r="Q192" s="211">
        <v>0</v>
      </c>
      <c r="R192" s="211">
        <f>Q192*H192</f>
        <v>0</v>
      </c>
      <c r="S192" s="211">
        <v>0</v>
      </c>
      <c r="T192" s="212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213" t="s">
        <v>191</v>
      </c>
      <c r="AT192" s="213" t="s">
        <v>121</v>
      </c>
      <c r="AU192" s="213" t="s">
        <v>83</v>
      </c>
      <c r="AY192" s="14" t="s">
        <v>119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14" t="s">
        <v>79</v>
      </c>
      <c r="BK192" s="214">
        <f>ROUND(I192*H192,2)</f>
        <v>0</v>
      </c>
      <c r="BL192" s="14" t="s">
        <v>191</v>
      </c>
      <c r="BM192" s="213" t="s">
        <v>387</v>
      </c>
    </row>
    <row r="193" spans="1:65" s="2" customFormat="1" ht="16.5" customHeight="1">
      <c r="A193" s="31"/>
      <c r="B193" s="32"/>
      <c r="C193" s="201" t="s">
        <v>388</v>
      </c>
      <c r="D193" s="201" t="s">
        <v>121</v>
      </c>
      <c r="E193" s="202" t="s">
        <v>188</v>
      </c>
      <c r="F193" s="203" t="s">
        <v>189</v>
      </c>
      <c r="G193" s="204" t="s">
        <v>190</v>
      </c>
      <c r="H193" s="205">
        <v>1</v>
      </c>
      <c r="I193" s="206"/>
      <c r="J193" s="207">
        <f>ROUND(I193*H193,2)</f>
        <v>0</v>
      </c>
      <c r="K193" s="208"/>
      <c r="L193" s="36"/>
      <c r="M193" s="209" t="s">
        <v>1</v>
      </c>
      <c r="N193" s="210" t="s">
        <v>39</v>
      </c>
      <c r="O193" s="68"/>
      <c r="P193" s="211">
        <f>O193*H193</f>
        <v>0</v>
      </c>
      <c r="Q193" s="211">
        <v>0</v>
      </c>
      <c r="R193" s="211">
        <f>Q193*H193</f>
        <v>0</v>
      </c>
      <c r="S193" s="211">
        <v>0</v>
      </c>
      <c r="T193" s="212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213" t="s">
        <v>191</v>
      </c>
      <c r="AT193" s="213" t="s">
        <v>121</v>
      </c>
      <c r="AU193" s="213" t="s">
        <v>83</v>
      </c>
      <c r="AY193" s="14" t="s">
        <v>119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14" t="s">
        <v>79</v>
      </c>
      <c r="BK193" s="214">
        <f>ROUND(I193*H193,2)</f>
        <v>0</v>
      </c>
      <c r="BL193" s="14" t="s">
        <v>191</v>
      </c>
      <c r="BM193" s="213" t="s">
        <v>389</v>
      </c>
    </row>
    <row r="194" spans="1:65" s="12" customFormat="1" ht="22.9" customHeight="1">
      <c r="B194" s="185"/>
      <c r="C194" s="186"/>
      <c r="D194" s="187" t="s">
        <v>73</v>
      </c>
      <c r="E194" s="199" t="s">
        <v>193</v>
      </c>
      <c r="F194" s="199" t="s">
        <v>194</v>
      </c>
      <c r="G194" s="186"/>
      <c r="H194" s="186"/>
      <c r="I194" s="189"/>
      <c r="J194" s="200">
        <f>BK194</f>
        <v>0</v>
      </c>
      <c r="K194" s="186"/>
      <c r="L194" s="191"/>
      <c r="M194" s="192"/>
      <c r="N194" s="193"/>
      <c r="O194" s="193"/>
      <c r="P194" s="194">
        <f>SUM(P195:P196)</f>
        <v>0</v>
      </c>
      <c r="Q194" s="193"/>
      <c r="R194" s="194">
        <f>SUM(R195:R196)</f>
        <v>0</v>
      </c>
      <c r="S194" s="193"/>
      <c r="T194" s="195">
        <f>SUM(T195:T196)</f>
        <v>0</v>
      </c>
      <c r="AR194" s="196" t="s">
        <v>127</v>
      </c>
      <c r="AT194" s="197" t="s">
        <v>73</v>
      </c>
      <c r="AU194" s="197" t="s">
        <v>79</v>
      </c>
      <c r="AY194" s="196" t="s">
        <v>119</v>
      </c>
      <c r="BK194" s="198">
        <f>SUM(BK195:BK196)</f>
        <v>0</v>
      </c>
    </row>
    <row r="195" spans="1:65" s="2" customFormat="1" ht="16.5" customHeight="1">
      <c r="A195" s="31"/>
      <c r="B195" s="32"/>
      <c r="C195" s="201" t="s">
        <v>390</v>
      </c>
      <c r="D195" s="201" t="s">
        <v>121</v>
      </c>
      <c r="E195" s="202" t="s">
        <v>195</v>
      </c>
      <c r="F195" s="203" t="s">
        <v>196</v>
      </c>
      <c r="G195" s="204" t="s">
        <v>190</v>
      </c>
      <c r="H195" s="205">
        <v>1</v>
      </c>
      <c r="I195" s="206"/>
      <c r="J195" s="207">
        <f>ROUND(I195*H195,2)</f>
        <v>0</v>
      </c>
      <c r="K195" s="208"/>
      <c r="L195" s="36"/>
      <c r="M195" s="209" t="s">
        <v>1</v>
      </c>
      <c r="N195" s="210" t="s">
        <v>39</v>
      </c>
      <c r="O195" s="68"/>
      <c r="P195" s="211">
        <f>O195*H195</f>
        <v>0</v>
      </c>
      <c r="Q195" s="211">
        <v>0</v>
      </c>
      <c r="R195" s="211">
        <f>Q195*H195</f>
        <v>0</v>
      </c>
      <c r="S195" s="211">
        <v>0</v>
      </c>
      <c r="T195" s="212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213" t="s">
        <v>191</v>
      </c>
      <c r="AT195" s="213" t="s">
        <v>121</v>
      </c>
      <c r="AU195" s="213" t="s">
        <v>83</v>
      </c>
      <c r="AY195" s="14" t="s">
        <v>119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14" t="s">
        <v>79</v>
      </c>
      <c r="BK195" s="214">
        <f>ROUND(I195*H195,2)</f>
        <v>0</v>
      </c>
      <c r="BL195" s="14" t="s">
        <v>191</v>
      </c>
      <c r="BM195" s="213" t="s">
        <v>391</v>
      </c>
    </row>
    <row r="196" spans="1:65" s="2" customFormat="1" ht="16.5" customHeight="1">
      <c r="A196" s="31"/>
      <c r="B196" s="32"/>
      <c r="C196" s="201" t="s">
        <v>392</v>
      </c>
      <c r="D196" s="201" t="s">
        <v>121</v>
      </c>
      <c r="E196" s="202" t="s">
        <v>199</v>
      </c>
      <c r="F196" s="203" t="s">
        <v>200</v>
      </c>
      <c r="G196" s="204" t="s">
        <v>201</v>
      </c>
      <c r="H196" s="205">
        <v>1</v>
      </c>
      <c r="I196" s="206"/>
      <c r="J196" s="207">
        <f>ROUND(I196*H196,2)</f>
        <v>0</v>
      </c>
      <c r="K196" s="208"/>
      <c r="L196" s="36"/>
      <c r="M196" s="209" t="s">
        <v>1</v>
      </c>
      <c r="N196" s="210" t="s">
        <v>39</v>
      </c>
      <c r="O196" s="68"/>
      <c r="P196" s="211">
        <f>O196*H196</f>
        <v>0</v>
      </c>
      <c r="Q196" s="211">
        <v>0</v>
      </c>
      <c r="R196" s="211">
        <f>Q196*H196</f>
        <v>0</v>
      </c>
      <c r="S196" s="211">
        <v>0</v>
      </c>
      <c r="T196" s="212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213" t="s">
        <v>191</v>
      </c>
      <c r="AT196" s="213" t="s">
        <v>121</v>
      </c>
      <c r="AU196" s="213" t="s">
        <v>83</v>
      </c>
      <c r="AY196" s="14" t="s">
        <v>119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14" t="s">
        <v>79</v>
      </c>
      <c r="BK196" s="214">
        <f>ROUND(I196*H196,2)</f>
        <v>0</v>
      </c>
      <c r="BL196" s="14" t="s">
        <v>191</v>
      </c>
      <c r="BM196" s="213" t="s">
        <v>393</v>
      </c>
    </row>
    <row r="197" spans="1:65" s="12" customFormat="1" ht="22.9" customHeight="1">
      <c r="B197" s="185"/>
      <c r="C197" s="186"/>
      <c r="D197" s="187" t="s">
        <v>73</v>
      </c>
      <c r="E197" s="199" t="s">
        <v>394</v>
      </c>
      <c r="F197" s="199" t="s">
        <v>395</v>
      </c>
      <c r="G197" s="186"/>
      <c r="H197" s="186"/>
      <c r="I197" s="189"/>
      <c r="J197" s="200">
        <f>BK197</f>
        <v>0</v>
      </c>
      <c r="K197" s="186"/>
      <c r="L197" s="191"/>
      <c r="M197" s="192"/>
      <c r="N197" s="193"/>
      <c r="O197" s="193"/>
      <c r="P197" s="194">
        <f>P198</f>
        <v>0</v>
      </c>
      <c r="Q197" s="193"/>
      <c r="R197" s="194">
        <f>R198</f>
        <v>0</v>
      </c>
      <c r="S197" s="193"/>
      <c r="T197" s="195">
        <f>T198</f>
        <v>0</v>
      </c>
      <c r="AR197" s="196" t="s">
        <v>127</v>
      </c>
      <c r="AT197" s="197" t="s">
        <v>73</v>
      </c>
      <c r="AU197" s="197" t="s">
        <v>79</v>
      </c>
      <c r="AY197" s="196" t="s">
        <v>119</v>
      </c>
      <c r="BK197" s="198">
        <f>BK198</f>
        <v>0</v>
      </c>
    </row>
    <row r="198" spans="1:65" s="2" customFormat="1" ht="16.5" customHeight="1">
      <c r="A198" s="31"/>
      <c r="B198" s="32"/>
      <c r="C198" s="201" t="s">
        <v>396</v>
      </c>
      <c r="D198" s="201" t="s">
        <v>121</v>
      </c>
      <c r="E198" s="202" t="s">
        <v>397</v>
      </c>
      <c r="F198" s="203" t="s">
        <v>395</v>
      </c>
      <c r="G198" s="204" t="s">
        <v>190</v>
      </c>
      <c r="H198" s="205">
        <v>1</v>
      </c>
      <c r="I198" s="206"/>
      <c r="J198" s="207">
        <f>ROUND(I198*H198,2)</f>
        <v>0</v>
      </c>
      <c r="K198" s="208"/>
      <c r="L198" s="36"/>
      <c r="M198" s="215" t="s">
        <v>1</v>
      </c>
      <c r="N198" s="216" t="s">
        <v>39</v>
      </c>
      <c r="O198" s="217"/>
      <c r="P198" s="218">
        <f>O198*H198</f>
        <v>0</v>
      </c>
      <c r="Q198" s="218">
        <v>0</v>
      </c>
      <c r="R198" s="218">
        <f>Q198*H198</f>
        <v>0</v>
      </c>
      <c r="S198" s="218">
        <v>0</v>
      </c>
      <c r="T198" s="219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213" t="s">
        <v>191</v>
      </c>
      <c r="AT198" s="213" t="s">
        <v>121</v>
      </c>
      <c r="AU198" s="213" t="s">
        <v>83</v>
      </c>
      <c r="AY198" s="14" t="s">
        <v>119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14" t="s">
        <v>79</v>
      </c>
      <c r="BK198" s="214">
        <f>ROUND(I198*H198,2)</f>
        <v>0</v>
      </c>
      <c r="BL198" s="14" t="s">
        <v>191</v>
      </c>
      <c r="BM198" s="213" t="s">
        <v>398</v>
      </c>
    </row>
    <row r="199" spans="1:65" s="2" customFormat="1" ht="6.95" customHeight="1">
      <c r="A199" s="31"/>
      <c r="B199" s="51"/>
      <c r="C199" s="52"/>
      <c r="D199" s="52"/>
      <c r="E199" s="52"/>
      <c r="F199" s="52"/>
      <c r="G199" s="52"/>
      <c r="H199" s="52"/>
      <c r="I199" s="149"/>
      <c r="J199" s="52"/>
      <c r="K199" s="52"/>
      <c r="L199" s="36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sheetProtection algorithmName="SHA-512" hashValue="wxKizW7kn6tfKrOS2f3e14QU2rc30jLRXzn3p188GmmFFDrz/HQGT0V8N4/EMwo9sNJ5OxVWc8k3EM6pidbYfQ==" saltValue="VZ8YwBY7q7wvxAf1VaALpN0JgF0amHUzE7XNvAfLT3QJDugG2kIf6sVKDHH5NlxDsSh5sqf1k7AJze+GVQ/T7w==" spinCount="100000" sheet="1" objects="1" scenarios="1" formatColumns="0" formatRows="0" autoFilter="0"/>
  <autoFilter ref="C130:K198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1 - Příjezdová komunikace...</vt:lpstr>
      <vt:lpstr>2 - Nájezdový oblouk v ar...</vt:lpstr>
      <vt:lpstr>'1 - Příjezdová komunikace...'!Názvy_tisku</vt:lpstr>
      <vt:lpstr>'2 - Nájezdový oblouk v ar...'!Názvy_tisku</vt:lpstr>
      <vt:lpstr>'Rekapitulace stavby'!Názvy_tisku</vt:lpstr>
      <vt:lpstr>'1 - Příjezdová komunikace...'!Oblast_tisku</vt:lpstr>
      <vt:lpstr>'2 - Nájezdový oblouk v ar...'!Oblast_tisku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Vyroubalová Naděžda, Ing.</dc:creator>
  <cp:lastModifiedBy>Vyroubalová Naděžda, Ing.</cp:lastModifiedBy>
  <dcterms:created xsi:type="dcterms:W3CDTF">2019-09-05T10:09:06Z</dcterms:created>
  <dcterms:modified xsi:type="dcterms:W3CDTF">2019-09-05T10:12:36Z</dcterms:modified>
</cp:coreProperties>
</file>