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Oprava komunikací Hranečník\DI\Dotaz č. 2 a č. 3\"/>
    </mc:Choice>
  </mc:AlternateContent>
  <bookViews>
    <workbookView xWindow="0" yWindow="0" windowWidth="28800" windowHeight="13830" firstSheet="1" activeTab="2"/>
  </bookViews>
  <sheets>
    <sheet name="Rekapitulace stavby" sheetId="1" r:id="rId1"/>
    <sheet name="1 - Příjezdová komunikace..." sheetId="2" r:id="rId2"/>
    <sheet name="2 - Nájezdový oblouk v ar..." sheetId="3" r:id="rId3"/>
  </sheets>
  <definedNames>
    <definedName name="_xlnm._FilterDatabase" localSheetId="1" hidden="1">'1 - Příjezdová komunikace...'!$C$125:$K$153</definedName>
    <definedName name="_xlnm._FilterDatabase" localSheetId="2" hidden="1">'2 - Nájezdový oblouk v ar...'!$C$130:$K$199</definedName>
    <definedName name="_xlnm.Print_Titles" localSheetId="1">'1 - Příjezdová komunikace...'!$125:$125</definedName>
    <definedName name="_xlnm.Print_Titles" localSheetId="2">'2 - Nájezdový oblouk v ar...'!$130:$130</definedName>
    <definedName name="_xlnm.Print_Titles" localSheetId="0">'Rekapitulace stavby'!$92:$92</definedName>
    <definedName name="_xlnm.Print_Area" localSheetId="1">'1 - Příjezdová komunikace...'!$C$113:$K$153</definedName>
    <definedName name="_xlnm.Print_Area" localSheetId="2">'2 - Nájezdový oblouk v ar...'!$C$118:$K$199</definedName>
    <definedName name="_xlnm.Print_Area" localSheetId="0">'Rekapitulace stavby'!$D$4:$AO$76,'Rekapitulace stavby'!$C$82:$AQ$97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99" i="3"/>
  <c r="BH199" i="3"/>
  <c r="BG199" i="3"/>
  <c r="BF199" i="3"/>
  <c r="T199" i="3"/>
  <c r="T198" i="3" s="1"/>
  <c r="R199" i="3"/>
  <c r="R198" i="3" s="1"/>
  <c r="P199" i="3"/>
  <c r="P198" i="3" s="1"/>
  <c r="BK199" i="3"/>
  <c r="BK198" i="3" s="1"/>
  <c r="J198" i="3"/>
  <c r="J111" i="3" s="1"/>
  <c r="J199" i="3"/>
  <c r="BE199" i="3"/>
  <c r="BI197" i="3"/>
  <c r="BH197" i="3"/>
  <c r="BG197" i="3"/>
  <c r="BF197" i="3"/>
  <c r="T197" i="3"/>
  <c r="R197" i="3"/>
  <c r="P197" i="3"/>
  <c r="BK197" i="3"/>
  <c r="J197" i="3"/>
  <c r="BE197" i="3" s="1"/>
  <c r="BI196" i="3"/>
  <c r="BH196" i="3"/>
  <c r="BG196" i="3"/>
  <c r="BF196" i="3"/>
  <c r="T196" i="3"/>
  <c r="T195" i="3" s="1"/>
  <c r="R196" i="3"/>
  <c r="R195" i="3" s="1"/>
  <c r="P196" i="3"/>
  <c r="P195" i="3" s="1"/>
  <c r="BK196" i="3"/>
  <c r="J196" i="3"/>
  <c r="BE196" i="3" s="1"/>
  <c r="BI194" i="3"/>
  <c r="BH194" i="3"/>
  <c r="BG194" i="3"/>
  <c r="BF194" i="3"/>
  <c r="T194" i="3"/>
  <c r="R194" i="3"/>
  <c r="P194" i="3"/>
  <c r="BK194" i="3"/>
  <c r="J194" i="3"/>
  <c r="BE194" i="3" s="1"/>
  <c r="BI193" i="3"/>
  <c r="BH193" i="3"/>
  <c r="BG193" i="3"/>
  <c r="BF193" i="3"/>
  <c r="T193" i="3"/>
  <c r="T192" i="3" s="1"/>
  <c r="R193" i="3"/>
  <c r="R192" i="3" s="1"/>
  <c r="P193" i="3"/>
  <c r="P192" i="3" s="1"/>
  <c r="BK193" i="3"/>
  <c r="J193" i="3"/>
  <c r="BE193" i="3"/>
  <c r="BI191" i="3"/>
  <c r="BH191" i="3"/>
  <c r="BG191" i="3"/>
  <c r="BF191" i="3"/>
  <c r="T191" i="3"/>
  <c r="T190" i="3" s="1"/>
  <c r="T189" i="3"/>
  <c r="R191" i="3"/>
  <c r="R190" i="3"/>
  <c r="R189" i="3" s="1"/>
  <c r="P191" i="3"/>
  <c r="P190" i="3" s="1"/>
  <c r="P189" i="3"/>
  <c r="BK191" i="3"/>
  <c r="BK190" i="3"/>
  <c r="J190" i="3" s="1"/>
  <c r="J108" i="3" s="1"/>
  <c r="J191" i="3"/>
  <c r="BE191" i="3" s="1"/>
  <c r="BI188" i="3"/>
  <c r="BH188" i="3"/>
  <c r="BG188" i="3"/>
  <c r="BF188" i="3"/>
  <c r="BK188" i="3"/>
  <c r="J188" i="3"/>
  <c r="BE188" i="3" s="1"/>
  <c r="BI187" i="3"/>
  <c r="BH187" i="3"/>
  <c r="BG187" i="3"/>
  <c r="BF187" i="3"/>
  <c r="R186" i="3"/>
  <c r="BK187" i="3"/>
  <c r="J187" i="3"/>
  <c r="BE187" i="3"/>
  <c r="BI185" i="3"/>
  <c r="BH185" i="3"/>
  <c r="BG185" i="3"/>
  <c r="BF185" i="3"/>
  <c r="BK185" i="3"/>
  <c r="J185" i="3"/>
  <c r="BE185" i="3" s="1"/>
  <c r="BI184" i="3"/>
  <c r="BH184" i="3"/>
  <c r="BG184" i="3"/>
  <c r="BF184" i="3"/>
  <c r="BK184" i="3"/>
  <c r="J184" i="3"/>
  <c r="BE184" i="3" s="1"/>
  <c r="BI183" i="3"/>
  <c r="BH183" i="3"/>
  <c r="BG183" i="3"/>
  <c r="BF183" i="3"/>
  <c r="BK183" i="3"/>
  <c r="J183" i="3"/>
  <c r="BE183" i="3" s="1"/>
  <c r="BI182" i="3"/>
  <c r="BH182" i="3"/>
  <c r="BG182" i="3"/>
  <c r="BF182" i="3"/>
  <c r="R181" i="3"/>
  <c r="BK182" i="3"/>
  <c r="J182" i="3"/>
  <c r="BE182" i="3"/>
  <c r="BI180" i="3"/>
  <c r="BH180" i="3"/>
  <c r="BG180" i="3"/>
  <c r="BF180" i="3"/>
  <c r="T180" i="3"/>
  <c r="R180" i="3"/>
  <c r="P180" i="3"/>
  <c r="BK180" i="3"/>
  <c r="J180" i="3"/>
  <c r="BE180" i="3" s="1"/>
  <c r="BI179" i="3"/>
  <c r="BH179" i="3"/>
  <c r="BG179" i="3"/>
  <c r="BF179" i="3"/>
  <c r="T179" i="3"/>
  <c r="R179" i="3"/>
  <c r="P179" i="3"/>
  <c r="BK179" i="3"/>
  <c r="J179" i="3"/>
  <c r="BE179" i="3" s="1"/>
  <c r="BI178" i="3"/>
  <c r="BH178" i="3"/>
  <c r="BG178" i="3"/>
  <c r="BF178" i="3"/>
  <c r="T178" i="3"/>
  <c r="R178" i="3"/>
  <c r="P178" i="3"/>
  <c r="BK178" i="3"/>
  <c r="J178" i="3"/>
  <c r="BE178" i="3" s="1"/>
  <c r="BI177" i="3"/>
  <c r="BH177" i="3"/>
  <c r="BG177" i="3"/>
  <c r="BF177" i="3"/>
  <c r="T177" i="3"/>
  <c r="R177" i="3"/>
  <c r="P177" i="3"/>
  <c r="BK177" i="3"/>
  <c r="J177" i="3"/>
  <c r="BE177" i="3" s="1"/>
  <c r="BI176" i="3"/>
  <c r="BH176" i="3"/>
  <c r="BG176" i="3"/>
  <c r="BF176" i="3"/>
  <c r="T176" i="3"/>
  <c r="R176" i="3"/>
  <c r="P176" i="3"/>
  <c r="BK176" i="3"/>
  <c r="J176" i="3"/>
  <c r="BE176" i="3" s="1"/>
  <c r="BI175" i="3"/>
  <c r="BH175" i="3"/>
  <c r="BG175" i="3"/>
  <c r="BF175" i="3"/>
  <c r="T175" i="3"/>
  <c r="R175" i="3"/>
  <c r="R174" i="3" s="1"/>
  <c r="P175" i="3"/>
  <c r="BK175" i="3"/>
  <c r="BK174" i="3" s="1"/>
  <c r="J174" i="3" s="1"/>
  <c r="J104" i="3" s="1"/>
  <c r="J175" i="3"/>
  <c r="BE175" i="3"/>
  <c r="BI173" i="3"/>
  <c r="BH173" i="3"/>
  <c r="BG173" i="3"/>
  <c r="BF173" i="3"/>
  <c r="T173" i="3"/>
  <c r="R173" i="3"/>
  <c r="P173" i="3"/>
  <c r="BK173" i="3"/>
  <c r="J173" i="3"/>
  <c r="BE173" i="3" s="1"/>
  <c r="BI172" i="3"/>
  <c r="BH172" i="3"/>
  <c r="BG172" i="3"/>
  <c r="BF172" i="3"/>
  <c r="T172" i="3"/>
  <c r="R172" i="3"/>
  <c r="P172" i="3"/>
  <c r="BK172" i="3"/>
  <c r="J172" i="3"/>
  <c r="BE172" i="3" s="1"/>
  <c r="BI171" i="3"/>
  <c r="BH171" i="3"/>
  <c r="BG171" i="3"/>
  <c r="BF171" i="3"/>
  <c r="T171" i="3"/>
  <c r="R171" i="3"/>
  <c r="P171" i="3"/>
  <c r="BK171" i="3"/>
  <c r="J171" i="3"/>
  <c r="BE171" i="3" s="1"/>
  <c r="BI170" i="3"/>
  <c r="BH170" i="3"/>
  <c r="BG170" i="3"/>
  <c r="BF170" i="3"/>
  <c r="T170" i="3"/>
  <c r="R170" i="3"/>
  <c r="P170" i="3"/>
  <c r="BK170" i="3"/>
  <c r="J170" i="3"/>
  <c r="BE170" i="3" s="1"/>
  <c r="BI169" i="3"/>
  <c r="BH169" i="3"/>
  <c r="BG169" i="3"/>
  <c r="BF169" i="3"/>
  <c r="T169" i="3"/>
  <c r="R169" i="3"/>
  <c r="P169" i="3"/>
  <c r="BK169" i="3"/>
  <c r="J169" i="3"/>
  <c r="BE169" i="3" s="1"/>
  <c r="BI168" i="3"/>
  <c r="BH168" i="3"/>
  <c r="BG168" i="3"/>
  <c r="BF168" i="3"/>
  <c r="T168" i="3"/>
  <c r="R168" i="3"/>
  <c r="P168" i="3"/>
  <c r="BK168" i="3"/>
  <c r="J168" i="3"/>
  <c r="BE168" i="3" s="1"/>
  <c r="BI167" i="3"/>
  <c r="BH167" i="3"/>
  <c r="BG167" i="3"/>
  <c r="BF167" i="3"/>
  <c r="T167" i="3"/>
  <c r="R167" i="3"/>
  <c r="P167" i="3"/>
  <c r="BK167" i="3"/>
  <c r="J167" i="3"/>
  <c r="BE167" i="3" s="1"/>
  <c r="BI166" i="3"/>
  <c r="BH166" i="3"/>
  <c r="BG166" i="3"/>
  <c r="BF166" i="3"/>
  <c r="T166" i="3"/>
  <c r="R166" i="3"/>
  <c r="P166" i="3"/>
  <c r="BK166" i="3"/>
  <c r="J166" i="3"/>
  <c r="BE166" i="3" s="1"/>
  <c r="BI165" i="3"/>
  <c r="BH165" i="3"/>
  <c r="BG165" i="3"/>
  <c r="BF165" i="3"/>
  <c r="T165" i="3"/>
  <c r="R165" i="3"/>
  <c r="P165" i="3"/>
  <c r="BK165" i="3"/>
  <c r="J165" i="3"/>
  <c r="BE165" i="3" s="1"/>
  <c r="BI164" i="3"/>
  <c r="BH164" i="3"/>
  <c r="BG164" i="3"/>
  <c r="BF164" i="3"/>
  <c r="T164" i="3"/>
  <c r="R164" i="3"/>
  <c r="P164" i="3"/>
  <c r="BK164" i="3"/>
  <c r="J164" i="3"/>
  <c r="BE164" i="3" s="1"/>
  <c r="BI163" i="3"/>
  <c r="BH163" i="3"/>
  <c r="BG163" i="3"/>
  <c r="BF163" i="3"/>
  <c r="T163" i="3"/>
  <c r="T162" i="3" s="1"/>
  <c r="R163" i="3"/>
  <c r="R162" i="3" s="1"/>
  <c r="P163" i="3"/>
  <c r="P162" i="3" s="1"/>
  <c r="BK163" i="3"/>
  <c r="BK162" i="3" s="1"/>
  <c r="J162" i="3" s="1"/>
  <c r="J103" i="3" s="1"/>
  <c r="J163" i="3"/>
  <c r="BE163" i="3" s="1"/>
  <c r="BI161" i="3"/>
  <c r="BH161" i="3"/>
  <c r="BG161" i="3"/>
  <c r="BF161" i="3"/>
  <c r="T161" i="3"/>
  <c r="T160" i="3" s="1"/>
  <c r="R161" i="3"/>
  <c r="R160" i="3" s="1"/>
  <c r="P161" i="3"/>
  <c r="P160" i="3" s="1"/>
  <c r="BK161" i="3"/>
  <c r="BK160" i="3" s="1"/>
  <c r="J160" i="3" s="1"/>
  <c r="J102" i="3" s="1"/>
  <c r="J161" i="3"/>
  <c r="BE161" i="3" s="1"/>
  <c r="BI159" i="3"/>
  <c r="BH159" i="3"/>
  <c r="BG159" i="3"/>
  <c r="BF159" i="3"/>
  <c r="T159" i="3"/>
  <c r="R159" i="3"/>
  <c r="P159" i="3"/>
  <c r="BK159" i="3"/>
  <c r="J159" i="3"/>
  <c r="BE159" i="3" s="1"/>
  <c r="BI158" i="3"/>
  <c r="BH158" i="3"/>
  <c r="BG158" i="3"/>
  <c r="BF158" i="3"/>
  <c r="T158" i="3"/>
  <c r="R158" i="3"/>
  <c r="P158" i="3"/>
  <c r="BK158" i="3"/>
  <c r="J158" i="3"/>
  <c r="BE158" i="3" s="1"/>
  <c r="BI157" i="3"/>
  <c r="BH157" i="3"/>
  <c r="BG157" i="3"/>
  <c r="BF157" i="3"/>
  <c r="T157" i="3"/>
  <c r="R157" i="3"/>
  <c r="P157" i="3"/>
  <c r="BK157" i="3"/>
  <c r="J157" i="3"/>
  <c r="BE157" i="3" s="1"/>
  <c r="BI156" i="3"/>
  <c r="BH156" i="3"/>
  <c r="BG156" i="3"/>
  <c r="BF156" i="3"/>
  <c r="T156" i="3"/>
  <c r="R156" i="3"/>
  <c r="R155" i="3" s="1"/>
  <c r="P156" i="3"/>
  <c r="BK156" i="3"/>
  <c r="J156" i="3"/>
  <c r="BE156" i="3" s="1"/>
  <c r="BI154" i="3"/>
  <c r="BH154" i="3"/>
  <c r="BG154" i="3"/>
  <c r="BF154" i="3"/>
  <c r="T154" i="3"/>
  <c r="R154" i="3"/>
  <c r="P154" i="3"/>
  <c r="BK154" i="3"/>
  <c r="J154" i="3"/>
  <c r="BE154" i="3" s="1"/>
  <c r="BI153" i="3"/>
  <c r="BH153" i="3"/>
  <c r="BG153" i="3"/>
  <c r="BF153" i="3"/>
  <c r="T153" i="3"/>
  <c r="R153" i="3"/>
  <c r="R152" i="3" s="1"/>
  <c r="P153" i="3"/>
  <c r="BK153" i="3"/>
  <c r="J153" i="3"/>
  <c r="BE153" i="3" s="1"/>
  <c r="BI151" i="3"/>
  <c r="BH151" i="3"/>
  <c r="BG151" i="3"/>
  <c r="BF151" i="3"/>
  <c r="T151" i="3"/>
  <c r="R151" i="3"/>
  <c r="P151" i="3"/>
  <c r="BK151" i="3"/>
  <c r="J151" i="3"/>
  <c r="BE151" i="3" s="1"/>
  <c r="BI150" i="3"/>
  <c r="BH150" i="3"/>
  <c r="BG150" i="3"/>
  <c r="BF150" i="3"/>
  <c r="T150" i="3"/>
  <c r="T149" i="3"/>
  <c r="R150" i="3"/>
  <c r="R149" i="3"/>
  <c r="P150" i="3"/>
  <c r="P149" i="3"/>
  <c r="BK150" i="3"/>
  <c r="BK149" i="3"/>
  <c r="J149" i="3" s="1"/>
  <c r="J99" i="3" s="1"/>
  <c r="J150" i="3"/>
  <c r="BE150" i="3" s="1"/>
  <c r="BI148" i="3"/>
  <c r="BH148" i="3"/>
  <c r="BG148" i="3"/>
  <c r="BF148" i="3"/>
  <c r="T148" i="3"/>
  <c r="R148" i="3"/>
  <c r="P148" i="3"/>
  <c r="BK148" i="3"/>
  <c r="J148" i="3"/>
  <c r="BE148" i="3" s="1"/>
  <c r="BI147" i="3"/>
  <c r="BH147" i="3"/>
  <c r="BG147" i="3"/>
  <c r="BF147" i="3"/>
  <c r="T147" i="3"/>
  <c r="T133" i="3" s="1"/>
  <c r="R147" i="3"/>
  <c r="P147" i="3"/>
  <c r="P133" i="3" s="1"/>
  <c r="BK147" i="3"/>
  <c r="J147" i="3"/>
  <c r="BE147" i="3" s="1"/>
  <c r="BI146" i="3"/>
  <c r="BH146" i="3"/>
  <c r="BG146" i="3"/>
  <c r="BF146" i="3"/>
  <c r="T146" i="3"/>
  <c r="R146" i="3"/>
  <c r="P146" i="3"/>
  <c r="BK146" i="3"/>
  <c r="J146" i="3"/>
  <c r="BE146" i="3" s="1"/>
  <c r="BI145" i="3"/>
  <c r="BH145" i="3"/>
  <c r="BG145" i="3"/>
  <c r="BF145" i="3"/>
  <c r="T145" i="3"/>
  <c r="R145" i="3"/>
  <c r="P145" i="3"/>
  <c r="BK145" i="3"/>
  <c r="J145" i="3"/>
  <c r="BE145" i="3" s="1"/>
  <c r="BI144" i="3"/>
  <c r="BH144" i="3"/>
  <c r="BG144" i="3"/>
  <c r="BF144" i="3"/>
  <c r="T144" i="3"/>
  <c r="R144" i="3"/>
  <c r="P144" i="3"/>
  <c r="BK144" i="3"/>
  <c r="J144" i="3"/>
  <c r="BE144" i="3" s="1"/>
  <c r="BI143" i="3"/>
  <c r="BH143" i="3"/>
  <c r="BG143" i="3"/>
  <c r="BF143" i="3"/>
  <c r="T143" i="3"/>
  <c r="R143" i="3"/>
  <c r="P143" i="3"/>
  <c r="BK143" i="3"/>
  <c r="J143" i="3"/>
  <c r="BE143" i="3"/>
  <c r="BI142" i="3"/>
  <c r="BH142" i="3"/>
  <c r="BG142" i="3"/>
  <c r="BF142" i="3"/>
  <c r="T142" i="3"/>
  <c r="R142" i="3"/>
  <c r="P142" i="3"/>
  <c r="BK142" i="3"/>
  <c r="J142" i="3"/>
  <c r="BE142" i="3" s="1"/>
  <c r="BI141" i="3"/>
  <c r="BH141" i="3"/>
  <c r="BG141" i="3"/>
  <c r="BF141" i="3"/>
  <c r="T141" i="3"/>
  <c r="R141" i="3"/>
  <c r="P141" i="3"/>
  <c r="BK141" i="3"/>
  <c r="J141" i="3"/>
  <c r="BE141" i="3" s="1"/>
  <c r="BI140" i="3"/>
  <c r="BH140" i="3"/>
  <c r="BG140" i="3"/>
  <c r="BF140" i="3"/>
  <c r="T140" i="3"/>
  <c r="R140" i="3"/>
  <c r="P140" i="3"/>
  <c r="BK140" i="3"/>
  <c r="J140" i="3"/>
  <c r="BE140" i="3" s="1"/>
  <c r="BI139" i="3"/>
  <c r="BH139" i="3"/>
  <c r="BG139" i="3"/>
  <c r="BF139" i="3"/>
  <c r="T139" i="3"/>
  <c r="R139" i="3"/>
  <c r="P139" i="3"/>
  <c r="BK139" i="3"/>
  <c r="J139" i="3"/>
  <c r="BE139" i="3" s="1"/>
  <c r="BI138" i="3"/>
  <c r="BH138" i="3"/>
  <c r="BG138" i="3"/>
  <c r="BF138" i="3"/>
  <c r="T138" i="3"/>
  <c r="R138" i="3"/>
  <c r="P138" i="3"/>
  <c r="BK138" i="3"/>
  <c r="J138" i="3"/>
  <c r="BE138" i="3" s="1"/>
  <c r="BI137" i="3"/>
  <c r="BH137" i="3"/>
  <c r="BG137" i="3"/>
  <c r="BF137" i="3"/>
  <c r="T137" i="3"/>
  <c r="R137" i="3"/>
  <c r="P137" i="3"/>
  <c r="BK137" i="3"/>
  <c r="J137" i="3"/>
  <c r="BE137" i="3" s="1"/>
  <c r="BI136" i="3"/>
  <c r="BH136" i="3"/>
  <c r="BG136" i="3"/>
  <c r="BF136" i="3"/>
  <c r="T136" i="3"/>
  <c r="R136" i="3"/>
  <c r="P136" i="3"/>
  <c r="BK136" i="3"/>
  <c r="J136" i="3"/>
  <c r="BE136" i="3" s="1"/>
  <c r="BI135" i="3"/>
  <c r="BH135" i="3"/>
  <c r="BG135" i="3"/>
  <c r="BF135" i="3"/>
  <c r="T135" i="3"/>
  <c r="R135" i="3"/>
  <c r="P135" i="3"/>
  <c r="BK135" i="3"/>
  <c r="J135" i="3"/>
  <c r="BE135" i="3" s="1"/>
  <c r="BI134" i="3"/>
  <c r="BH134" i="3"/>
  <c r="BG134" i="3"/>
  <c r="BF134" i="3"/>
  <c r="T134" i="3"/>
  <c r="R134" i="3"/>
  <c r="R133" i="3"/>
  <c r="P134" i="3"/>
  <c r="BK134" i="3"/>
  <c r="J134" i="3"/>
  <c r="BE134" i="3" s="1"/>
  <c r="F125" i="3"/>
  <c r="E123" i="3"/>
  <c r="F89" i="3"/>
  <c r="E87" i="3"/>
  <c r="J24" i="3"/>
  <c r="E24" i="3"/>
  <c r="J128" i="3" s="1"/>
  <c r="J92" i="3"/>
  <c r="J23" i="3"/>
  <c r="J21" i="3"/>
  <c r="E21" i="3"/>
  <c r="J127" i="3"/>
  <c r="J91" i="3"/>
  <c r="J20" i="3"/>
  <c r="J18" i="3"/>
  <c r="E18" i="3"/>
  <c r="F128" i="3" s="1"/>
  <c r="F92" i="3"/>
  <c r="J17" i="3"/>
  <c r="J15" i="3"/>
  <c r="E15" i="3"/>
  <c r="F127" i="3"/>
  <c r="F91" i="3"/>
  <c r="J14" i="3"/>
  <c r="J12" i="3"/>
  <c r="J125" i="3"/>
  <c r="J89" i="3"/>
  <c r="E7" i="3"/>
  <c r="E121" i="3" s="1"/>
  <c r="J37" i="2"/>
  <c r="J36" i="2"/>
  <c r="AY95" i="1" s="1"/>
  <c r="J35" i="2"/>
  <c r="AX95" i="1" s="1"/>
  <c r="BI153" i="2"/>
  <c r="BH153" i="2"/>
  <c r="BG153" i="2"/>
  <c r="BF153" i="2"/>
  <c r="T153" i="2"/>
  <c r="R153" i="2"/>
  <c r="P153" i="2"/>
  <c r="BK153" i="2"/>
  <c r="J153" i="2"/>
  <c r="BE153" i="2" s="1"/>
  <c r="BI152" i="2"/>
  <c r="BH152" i="2"/>
  <c r="BG152" i="2"/>
  <c r="BF152" i="2"/>
  <c r="T152" i="2"/>
  <c r="T151" i="2" s="1"/>
  <c r="R152" i="2"/>
  <c r="R151" i="2" s="1"/>
  <c r="P152" i="2"/>
  <c r="P151" i="2" s="1"/>
  <c r="BK152" i="2"/>
  <c r="J152" i="2"/>
  <c r="BE152" i="2" s="1"/>
  <c r="BI150" i="2"/>
  <c r="BH150" i="2"/>
  <c r="BG150" i="2"/>
  <c r="BF150" i="2"/>
  <c r="T150" i="2"/>
  <c r="T149" i="2" s="1"/>
  <c r="T148" i="2" s="1"/>
  <c r="R150" i="2"/>
  <c r="R149" i="2"/>
  <c r="P150" i="2"/>
  <c r="P149" i="2" s="1"/>
  <c r="P148" i="2" s="1"/>
  <c r="BK150" i="2"/>
  <c r="BK149" i="2" s="1"/>
  <c r="J149" i="2" s="1"/>
  <c r="J105" i="2" s="1"/>
  <c r="J150" i="2"/>
  <c r="BE150" i="2" s="1"/>
  <c r="BI147" i="2"/>
  <c r="BH147" i="2"/>
  <c r="BG147" i="2"/>
  <c r="BF147" i="2"/>
  <c r="T147" i="2"/>
  <c r="T146" i="2" s="1"/>
  <c r="R147" i="2"/>
  <c r="R146" i="2" s="1"/>
  <c r="P147" i="2"/>
  <c r="P146" i="2" s="1"/>
  <c r="BK147" i="2"/>
  <c r="BK146" i="2" s="1"/>
  <c r="J146" i="2" s="1"/>
  <c r="J103" i="2" s="1"/>
  <c r="J147" i="2"/>
  <c r="BE147" i="2" s="1"/>
  <c r="BI145" i="2"/>
  <c r="BH145" i="2"/>
  <c r="BG145" i="2"/>
  <c r="BF145" i="2"/>
  <c r="T145" i="2"/>
  <c r="R145" i="2"/>
  <c r="P145" i="2"/>
  <c r="BK145" i="2"/>
  <c r="J145" i="2"/>
  <c r="BE145" i="2" s="1"/>
  <c r="BI144" i="2"/>
  <c r="BH144" i="2"/>
  <c r="BG144" i="2"/>
  <c r="BF144" i="2"/>
  <c r="T144" i="2"/>
  <c r="R144" i="2"/>
  <c r="P144" i="2"/>
  <c r="BK144" i="2"/>
  <c r="J144" i="2"/>
  <c r="BE144" i="2" s="1"/>
  <c r="BI143" i="2"/>
  <c r="BH143" i="2"/>
  <c r="BG143" i="2"/>
  <c r="BF143" i="2"/>
  <c r="T143" i="2"/>
  <c r="T142" i="2" s="1"/>
  <c r="R143" i="2"/>
  <c r="R142" i="2" s="1"/>
  <c r="P143" i="2"/>
  <c r="P142" i="2" s="1"/>
  <c r="BK143" i="2"/>
  <c r="J143" i="2"/>
  <c r="BE143" i="2" s="1"/>
  <c r="BI141" i="2"/>
  <c r="BH141" i="2"/>
  <c r="BG141" i="2"/>
  <c r="BF141" i="2"/>
  <c r="T141" i="2"/>
  <c r="R141" i="2"/>
  <c r="P141" i="2"/>
  <c r="BK141" i="2"/>
  <c r="J141" i="2"/>
  <c r="BE141" i="2" s="1"/>
  <c r="BI140" i="2"/>
  <c r="BH140" i="2"/>
  <c r="BG140" i="2"/>
  <c r="BF140" i="2"/>
  <c r="T140" i="2"/>
  <c r="R140" i="2"/>
  <c r="P140" i="2"/>
  <c r="BK140" i="2"/>
  <c r="J140" i="2"/>
  <c r="BE140" i="2" s="1"/>
  <c r="BI139" i="2"/>
  <c r="BH139" i="2"/>
  <c r="BG139" i="2"/>
  <c r="BF139" i="2"/>
  <c r="T139" i="2"/>
  <c r="T138" i="2" s="1"/>
  <c r="R139" i="2"/>
  <c r="R138" i="2" s="1"/>
  <c r="P139" i="2"/>
  <c r="P138" i="2" s="1"/>
  <c r="BK139" i="2"/>
  <c r="J139" i="2"/>
  <c r="BE139" i="2" s="1"/>
  <c r="BI137" i="2"/>
  <c r="BH137" i="2"/>
  <c r="BG137" i="2"/>
  <c r="BF137" i="2"/>
  <c r="T137" i="2"/>
  <c r="T136" i="2" s="1"/>
  <c r="R137" i="2"/>
  <c r="R136" i="2" s="1"/>
  <c r="P137" i="2"/>
  <c r="P136" i="2" s="1"/>
  <c r="BK137" i="2"/>
  <c r="BK136" i="2" s="1"/>
  <c r="J136" i="2" s="1"/>
  <c r="J100" i="2" s="1"/>
  <c r="J137" i="2"/>
  <c r="BE137" i="2" s="1"/>
  <c r="BI135" i="2"/>
  <c r="BH135" i="2"/>
  <c r="BG135" i="2"/>
  <c r="BF135" i="2"/>
  <c r="T135" i="2"/>
  <c r="R135" i="2"/>
  <c r="P135" i="2"/>
  <c r="BK135" i="2"/>
  <c r="J135" i="2"/>
  <c r="BE135" i="2" s="1"/>
  <c r="BI134" i="2"/>
  <c r="BH134" i="2"/>
  <c r="BG134" i="2"/>
  <c r="BF134" i="2"/>
  <c r="T134" i="2"/>
  <c r="R134" i="2"/>
  <c r="P134" i="2"/>
  <c r="BK134" i="2"/>
  <c r="J134" i="2"/>
  <c r="BE134" i="2" s="1"/>
  <c r="BI133" i="2"/>
  <c r="BH133" i="2"/>
  <c r="BG133" i="2"/>
  <c r="BF133" i="2"/>
  <c r="T133" i="2"/>
  <c r="R133" i="2"/>
  <c r="P133" i="2"/>
  <c r="BK133" i="2"/>
  <c r="J133" i="2"/>
  <c r="BE133" i="2" s="1"/>
  <c r="BI132" i="2"/>
  <c r="BH132" i="2"/>
  <c r="BG132" i="2"/>
  <c r="BF132" i="2"/>
  <c r="T132" i="2"/>
  <c r="R132" i="2"/>
  <c r="P132" i="2"/>
  <c r="BK132" i="2"/>
  <c r="J132" i="2"/>
  <c r="BE132" i="2" s="1"/>
  <c r="BI131" i="2"/>
  <c r="BH131" i="2"/>
  <c r="BG131" i="2"/>
  <c r="BF131" i="2"/>
  <c r="T131" i="2"/>
  <c r="T130" i="2" s="1"/>
  <c r="R131" i="2"/>
  <c r="R130" i="2" s="1"/>
  <c r="P131" i="2"/>
  <c r="P130" i="2" s="1"/>
  <c r="BK131" i="2"/>
  <c r="J131" i="2"/>
  <c r="BE131" i="2" s="1"/>
  <c r="BI129" i="2"/>
  <c r="BH129" i="2"/>
  <c r="BG129" i="2"/>
  <c r="BF129" i="2"/>
  <c r="T129" i="2"/>
  <c r="T128" i="2" s="1"/>
  <c r="R129" i="2"/>
  <c r="R128" i="2" s="1"/>
  <c r="R127" i="2" s="1"/>
  <c r="P129" i="2"/>
  <c r="P128" i="2" s="1"/>
  <c r="BK129" i="2"/>
  <c r="BK128" i="2" s="1"/>
  <c r="J128" i="2" s="1"/>
  <c r="J98" i="2" s="1"/>
  <c r="J129" i="2"/>
  <c r="BE129" i="2" s="1"/>
  <c r="F120" i="2"/>
  <c r="E118" i="2"/>
  <c r="F89" i="2"/>
  <c r="E87" i="2"/>
  <c r="J24" i="2"/>
  <c r="E24" i="2"/>
  <c r="J123" i="2"/>
  <c r="J92" i="2"/>
  <c r="J23" i="2"/>
  <c r="J21" i="2"/>
  <c r="E21" i="2"/>
  <c r="J122" i="2" s="1"/>
  <c r="J91" i="2"/>
  <c r="J20" i="2"/>
  <c r="J18" i="2"/>
  <c r="E18" i="2"/>
  <c r="F123" i="2"/>
  <c r="F92" i="2"/>
  <c r="J17" i="2"/>
  <c r="J15" i="2"/>
  <c r="E15" i="2"/>
  <c r="F122" i="2" s="1"/>
  <c r="F91" i="2"/>
  <c r="J14" i="2"/>
  <c r="J12" i="2"/>
  <c r="J120" i="2" s="1"/>
  <c r="J89" i="2"/>
  <c r="E7" i="2"/>
  <c r="E116" i="2"/>
  <c r="E85" i="2"/>
  <c r="AS94" i="1"/>
  <c r="L90" i="1"/>
  <c r="AM90" i="1"/>
  <c r="AM89" i="1"/>
  <c r="L89" i="1"/>
  <c r="L87" i="1"/>
  <c r="L85" i="1"/>
  <c r="L84" i="1"/>
  <c r="BK133" i="3" l="1"/>
  <c r="BK132" i="3" s="1"/>
  <c r="F35" i="3"/>
  <c r="BB96" i="1" s="1"/>
  <c r="BK155" i="3"/>
  <c r="J155" i="3" s="1"/>
  <c r="J101" i="3" s="1"/>
  <c r="E85" i="3"/>
  <c r="J34" i="3"/>
  <c r="AW96" i="1" s="1"/>
  <c r="BK152" i="3"/>
  <c r="J152" i="3" s="1"/>
  <c r="J100" i="3" s="1"/>
  <c r="BK181" i="3"/>
  <c r="J181" i="3" s="1"/>
  <c r="J105" i="3" s="1"/>
  <c r="BK186" i="3"/>
  <c r="J186" i="3" s="1"/>
  <c r="J106" i="3" s="1"/>
  <c r="BK192" i="3"/>
  <c r="J192" i="3" s="1"/>
  <c r="J109" i="3" s="1"/>
  <c r="BK195" i="3"/>
  <c r="J195" i="3" s="1"/>
  <c r="J110" i="3" s="1"/>
  <c r="F37" i="3"/>
  <c r="BD96" i="1" s="1"/>
  <c r="BK130" i="2"/>
  <c r="BK138" i="2"/>
  <c r="J138" i="2" s="1"/>
  <c r="J101" i="2" s="1"/>
  <c r="BK142" i="2"/>
  <c r="J142" i="2" s="1"/>
  <c r="J102" i="2" s="1"/>
  <c r="F34" i="2"/>
  <c r="BA95" i="1" s="1"/>
  <c r="F36" i="2"/>
  <c r="BC95" i="1" s="1"/>
  <c r="BK151" i="2"/>
  <c r="BK148" i="2" s="1"/>
  <c r="J148" i="2" s="1"/>
  <c r="J104" i="2" s="1"/>
  <c r="J34" i="2"/>
  <c r="AW95" i="1" s="1"/>
  <c r="F35" i="2"/>
  <c r="BB95" i="1" s="1"/>
  <c r="F37" i="2"/>
  <c r="BD95" i="1" s="1"/>
  <c r="R132" i="3"/>
  <c r="R131" i="3" s="1"/>
  <c r="F36" i="3"/>
  <c r="BC96" i="1" s="1"/>
  <c r="BC94" i="1" s="1"/>
  <c r="J151" i="2"/>
  <c r="J106" i="2" s="1"/>
  <c r="J133" i="3"/>
  <c r="J98" i="3" s="1"/>
  <c r="J33" i="2"/>
  <c r="AV95" i="1" s="1"/>
  <c r="AT95" i="1" s="1"/>
  <c r="P127" i="2"/>
  <c r="P126" i="2" s="1"/>
  <c r="AU95" i="1" s="1"/>
  <c r="T127" i="2"/>
  <c r="T126" i="2" s="1"/>
  <c r="J130" i="2"/>
  <c r="J99" i="2" s="1"/>
  <c r="R148" i="2"/>
  <c r="R126" i="2" s="1"/>
  <c r="J33" i="3"/>
  <c r="AV96" i="1" s="1"/>
  <c r="AT96" i="1" s="1"/>
  <c r="F33" i="3"/>
  <c r="AZ96" i="1" s="1"/>
  <c r="F33" i="2"/>
  <c r="AZ95" i="1" s="1"/>
  <c r="F34" i="3"/>
  <c r="BA96" i="1" s="1"/>
  <c r="P152" i="3"/>
  <c r="T152" i="3"/>
  <c r="P155" i="3"/>
  <c r="T155" i="3"/>
  <c r="P174" i="3"/>
  <c r="T174" i="3"/>
  <c r="P181" i="3"/>
  <c r="T181" i="3"/>
  <c r="P186" i="3"/>
  <c r="T186" i="3"/>
  <c r="BB94" i="1" l="1"/>
  <c r="W31" i="1" s="1"/>
  <c r="BA94" i="1"/>
  <c r="AW94" i="1" s="1"/>
  <c r="AK30" i="1" s="1"/>
  <c r="BK189" i="3"/>
  <c r="J189" i="3" s="1"/>
  <c r="J107" i="3" s="1"/>
  <c r="BD94" i="1"/>
  <c r="W33" i="1" s="1"/>
  <c r="BK127" i="2"/>
  <c r="BK126" i="2" s="1"/>
  <c r="J126" i="2" s="1"/>
  <c r="AY94" i="1"/>
  <c r="W32" i="1"/>
  <c r="T132" i="3"/>
  <c r="T131" i="3" s="1"/>
  <c r="P132" i="3"/>
  <c r="P131" i="3" s="1"/>
  <c r="AU96" i="1" s="1"/>
  <c r="AU94" i="1" s="1"/>
  <c r="AZ94" i="1"/>
  <c r="W29" i="1" s="1"/>
  <c r="J127" i="2"/>
  <c r="J97" i="2" s="1"/>
  <c r="AX94" i="1"/>
  <c r="W30" i="1"/>
  <c r="BK131" i="3"/>
  <c r="J131" i="3" s="1"/>
  <c r="J132" i="3"/>
  <c r="J97" i="3" s="1"/>
  <c r="AV94" i="1" l="1"/>
  <c r="AK29" i="1" s="1"/>
  <c r="J96" i="3"/>
  <c r="J30" i="3"/>
  <c r="J30" i="2"/>
  <c r="J96" i="2"/>
  <c r="AT94" i="1" l="1"/>
  <c r="AG96" i="1"/>
  <c r="AN96" i="1" s="1"/>
  <c r="J39" i="3"/>
  <c r="J39" i="2"/>
  <c r="AG95" i="1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<sst xmlns="http://schemas.openxmlformats.org/spreadsheetml/2006/main" count="1521" uniqueCount="411">
  <si>
    <t>Export Komplet</t>
  </si>
  <si>
    <t/>
  </si>
  <si>
    <t>2.0</t>
  </si>
  <si>
    <t>False</t>
  </si>
  <si>
    <t>{f744c46d-d595-417f-ab97-1a17642dc1b2}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</si>
  <si>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</si>
  <si>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</si>
  <si>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</si>
  <si>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</si>
  <si>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</si>
  <si>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</si>
  <si>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</si>
  <si>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</si>
  <si>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</si>
  <si>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TSM-MO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</si>
  <si>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</si>
  <si>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</si>
  <si>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</si>
  <si>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</si>
  <si>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</si>
  <si>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</si>
  <si>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</si>
  <si>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</si>
  <si>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</si>
  <si>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</si>
  <si>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</si>
  <si>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</si>
  <si>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</si>
  <si>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</si>
  <si>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</si>
  <si>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</si>
  <si>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</si>
  <si>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</si>
  <si>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</si>
  <si>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</si>
  <si>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</si>
  <si>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</si>
  <si>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</si>
  <si>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</si>
  <si>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</si>
  <si>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</si>
  <si>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</si>
  <si>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</si>
  <si>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</si>
  <si>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</si>
  <si>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</si>
  <si>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</si>
  <si>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</si>
  <si>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</si>
  <si>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</si>
  <si>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</si>
  <si>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</si>
  <si>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</si>
  <si>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</si>
  <si>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</si>
  <si>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</si>
  <si>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</si>
  <si>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</si>
  <si>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</si>
  <si>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</si>
  <si>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</si>
  <si>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</si>
  <si>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</si>
  <si>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</si>
  <si>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</si>
  <si>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</si>
  <si>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</si>
  <si>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</si>
  <si>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</si>
  <si>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</si>
  <si>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</si>
  <si>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</si>
  <si>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</si>
  <si>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</si>
  <si>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</si>
  <si>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</si>
  <si>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</si>
  <si>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</si>
  <si>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Příjezdová komunikace Hranečník</t>
  </si>
  <si>
    <t>STA</t>
  </si>
  <si>
    <t>{c8959ab2-7af5-4948-819a-698a72ceab39}</t>
  </si>
  <si>
    <t>2</t>
  </si>
  <si>
    <t>Nájezdový oblouk v areálu</t>
  </si>
  <si>
    <t>{90a3a4c5-d2e0-48c2-bc32-e90d0eb31c59}</t>
  </si>
  <si>
    <t>KRYCÍ LIST SOUPISU PRACÍ</t>
  </si>
  <si>
    <t>Objekt:</t>
  </si>
  <si>
    <t>1 - Příjezdová komunikace Hranečník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</si>
  <si>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</si>
  <si>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</si>
  <si>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</si>
  <si>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</si>
  <si>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</si>
  <si>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</si>
  <si>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</si>
  <si>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</si>
  <si>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</si>
  <si>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</si>
  <si>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</si>
  <si>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</si>
  <si>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</si>
  <si>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</si>
  <si>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</si>
  <si>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</si>
  <si>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</si>
  <si>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</si>
  <si>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</si>
  <si>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</si>
  <si>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</si>
  <si>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</si>
  <si>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</si>
  <si>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</si>
  <si>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</si>
  <si>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</si>
  <si>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</si>
  <si>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</si>
  <si>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</si>
  <si>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</si>
  <si>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</si>
  <si>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</si>
  <si>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</si>
  <si>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113154364...R</t>
  </si>
  <si>
    <t>Frézování živičného krytu tl 120 mm pruh š 2 m pl do 10000 m2 s překážkami v trase</t>
  </si>
  <si>
    <t>m2</t>
  </si>
  <si>
    <t>4</t>
  </si>
  <si>
    <t>-505434113</t>
  </si>
  <si>
    <t>5</t>
  </si>
  <si>
    <t>Komunikace pozemní</t>
  </si>
  <si>
    <t>565165111</t>
  </si>
  <si>
    <t>Asfaltový beton vrstva podkladní ACP 16 (obalované kamenivo OKS) tl 80 mm š do 3 m</t>
  </si>
  <si>
    <t>-955237027</t>
  </si>
  <si>
    <t>3</t>
  </si>
  <si>
    <t>573231111</t>
  </si>
  <si>
    <t>Postřik živičný spojovací ze silniční emulze v množství 0,70 kg/m2</t>
  </si>
  <si>
    <t>-293008122</t>
  </si>
  <si>
    <t>577134131</t>
  </si>
  <si>
    <t>Asfaltový beton vrstva obrusná ACO 11 (ABS) tř. I tl 40 mm š do 3 m z modifikovaného asfaltu</t>
  </si>
  <si>
    <t>282824390</t>
  </si>
  <si>
    <t>5912111...R</t>
  </si>
  <si>
    <t>Úprava jednořádku žulových kostek po frézování</t>
  </si>
  <si>
    <t>m</t>
  </si>
  <si>
    <t>-1969726315</t>
  </si>
  <si>
    <t>6</t>
  </si>
  <si>
    <t>5912111...R1</t>
  </si>
  <si>
    <t>Úprava dvojřádku žulových kostek po frézování</t>
  </si>
  <si>
    <t>286721282</t>
  </si>
  <si>
    <t>8</t>
  </si>
  <si>
    <t>Trubní vedení</t>
  </si>
  <si>
    <t>7</t>
  </si>
  <si>
    <t>899331111</t>
  </si>
  <si>
    <t>Výšková úprava uličního vstupu nebo vpusti do 200 mm zvýšením poklopu</t>
  </si>
  <si>
    <t>kus</t>
  </si>
  <si>
    <t>373862668</t>
  </si>
  <si>
    <t>9</t>
  </si>
  <si>
    <t>Ostatní konstrukce a práce, bourání</t>
  </si>
  <si>
    <t>919122...R</t>
  </si>
  <si>
    <t>Asfaltová zálivka spár</t>
  </si>
  <si>
    <t>1631474265</t>
  </si>
  <si>
    <t>919735113</t>
  </si>
  <si>
    <t>Řezání stávajícího živičného krytu hl do 150 mm</t>
  </si>
  <si>
    <t>-838418954</t>
  </si>
  <si>
    <t>10</t>
  </si>
  <si>
    <t>R1</t>
  </si>
  <si>
    <t>Živičná podmazávka v tl.1cm</t>
  </si>
  <si>
    <t>t</t>
  </si>
  <si>
    <t>-716786304</t>
  </si>
  <si>
    <t>997</t>
  </si>
  <si>
    <t>Přesun sutě</t>
  </si>
  <si>
    <t>11</t>
  </si>
  <si>
    <t>997221551</t>
  </si>
  <si>
    <t>Vodorovná doprava suti ze sypkých materiálů do 1 km</t>
  </si>
  <si>
    <t>-1654642535</t>
  </si>
  <si>
    <t>12</t>
  </si>
  <si>
    <t>997221559</t>
  </si>
  <si>
    <t>Příplatek ZKD 1 km u vodorovné dopravy suti ze sypkých materiálů</t>
  </si>
  <si>
    <t>-1863292954</t>
  </si>
  <si>
    <t>17</t>
  </si>
  <si>
    <t>R čištění</t>
  </si>
  <si>
    <t>Vyčištění uličních vpustí a přípojek</t>
  </si>
  <si>
    <t>soubor</t>
  </si>
  <si>
    <t>-63148545</t>
  </si>
  <si>
    <t>998</t>
  </si>
  <si>
    <t>Přesun hmot</t>
  </si>
  <si>
    <t>13</t>
  </si>
  <si>
    <t>998225111</t>
  </si>
  <si>
    <t>Přesun hmot pro pozemní komunikace s krytem z kamene, monolitickým betonovým nebo živičným</t>
  </si>
  <si>
    <t>1307599118</t>
  </si>
  <si>
    <t>VRN</t>
  </si>
  <si>
    <t>Vedlejší rozpočtové náklady</t>
  </si>
  <si>
    <t>VRN3</t>
  </si>
  <si>
    <t>Zařízení staveniště</t>
  </si>
  <si>
    <t>14</t>
  </si>
  <si>
    <t>034303000</t>
  </si>
  <si>
    <t>Dopravní značení na staveništi</t>
  </si>
  <si>
    <t>1024</t>
  </si>
  <si>
    <t>-1871984230</t>
  </si>
  <si>
    <t>VRN4</t>
  </si>
  <si>
    <t>Inženýrská činnost</t>
  </si>
  <si>
    <t>043002000</t>
  </si>
  <si>
    <t>Zkoušky a ostatní měření</t>
  </si>
  <si>
    <t>2071192295</t>
  </si>
  <si>
    <t>16</t>
  </si>
  <si>
    <t>045002000</t>
  </si>
  <si>
    <t>Kompletační a koordinační činnost</t>
  </si>
  <si>
    <t>kpl</t>
  </si>
  <si>
    <t>-2103984475</t>
  </si>
  <si>
    <t>2 - Nájezdový oblouk v areálu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</si>
  <si>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</si>
  <si>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</si>
  <si>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</si>
  <si>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VRN1 - Průzkumné, geodetické a projektové práce</t>
  </si>
  <si>
    <t xml:space="preserve">    VRN7 - Provozní vlivy</t>
  </si>
  <si>
    <t>113107042</t>
  </si>
  <si>
    <t>Odstranění podkladu živičných tl do 100 mm při překopech ručně</t>
  </si>
  <si>
    <t>-1284990416</t>
  </si>
  <si>
    <t>113107325</t>
  </si>
  <si>
    <t>Odstranění podkladu z kameniva drceného tl 500 mm strojně pl do 50 m2</t>
  </si>
  <si>
    <t>-1512567274</t>
  </si>
  <si>
    <t>113107332</t>
  </si>
  <si>
    <t>Odstranění podkladu z betonu prostého tl 300 mm strojně pl do 50 m2</t>
  </si>
  <si>
    <t>2133368719</t>
  </si>
  <si>
    <t>113202111</t>
  </si>
  <si>
    <t>Vytrhání obrub krajníků obrubníků stojatých</t>
  </si>
  <si>
    <t>-1979116893</t>
  </si>
  <si>
    <t>130001101</t>
  </si>
  <si>
    <t>Příplatek za ztížení vykopávky v blízkosti podzemního vedení</t>
  </si>
  <si>
    <t>m3</t>
  </si>
  <si>
    <t>-1756131639</t>
  </si>
  <si>
    <t>131301101</t>
  </si>
  <si>
    <t>Hloubení jam nezapažených v hornině tř. 4 objemu do 100 m3</t>
  </si>
  <si>
    <t>-1474670121</t>
  </si>
  <si>
    <t>131301109</t>
  </si>
  <si>
    <t>Příplatek za lepivost u hloubení jam nezapažených v hornině tř. 4</t>
  </si>
  <si>
    <t>41570681</t>
  </si>
  <si>
    <t>132312102</t>
  </si>
  <si>
    <t>Hloubení rýh š do 600 mm ručním nebo pneum nářadím v nesoudržných horninách tř. 4</t>
  </si>
  <si>
    <t>1435899375</t>
  </si>
  <si>
    <t>132312109</t>
  </si>
  <si>
    <t>Příplatek za lepivost u hloubení rýh š do 600 mm ručním nebo pneum nářadím v hornině tř. 4</t>
  </si>
  <si>
    <t>-1255274591</t>
  </si>
  <si>
    <t>162301101</t>
  </si>
  <si>
    <t>Vodorovné přemístění do 500 m výkopku/sypaniny z horniny tř. 1 až 4</t>
  </si>
  <si>
    <t>-1191382292</t>
  </si>
  <si>
    <t>53</t>
  </si>
  <si>
    <t>162701105</t>
  </si>
  <si>
    <t>Vodorovné přemístění do 10000 m výkopku/sypaniny z horniny tř. 1 až 4</t>
  </si>
  <si>
    <t>850161616</t>
  </si>
  <si>
    <t>167101101</t>
  </si>
  <si>
    <t>Nakládání výkopku z hornin tř. 1 až 4 do 100 m3</t>
  </si>
  <si>
    <t>-1443029072</t>
  </si>
  <si>
    <t>171201201</t>
  </si>
  <si>
    <t>Uložení sypaniny na skládky</t>
  </si>
  <si>
    <t>-505418157</t>
  </si>
  <si>
    <t>171201211</t>
  </si>
  <si>
    <t>Poplatek za uložení stavebního odpadu - zeminy a kameniva na skládce</t>
  </si>
  <si>
    <t>-2048469149</t>
  </si>
  <si>
    <t>181102302</t>
  </si>
  <si>
    <t>Úprava pláně v zářezech se zhutněním</t>
  </si>
  <si>
    <t>1450556808</t>
  </si>
  <si>
    <t>Zakládání</t>
  </si>
  <si>
    <t>273321311...R</t>
  </si>
  <si>
    <t>Obetonování kanalizační šachty - beton tř. C 16/20</t>
  </si>
  <si>
    <t>-1690694447</t>
  </si>
  <si>
    <t>275362021...R</t>
  </si>
  <si>
    <t>Výztuž základových patek svařovanými sítěmi Kari - vč. podložek výšky 30 a 100mm - pro jednotlivé vrstvy sítí</t>
  </si>
  <si>
    <t>400926533</t>
  </si>
  <si>
    <t>Vodorovné konstrukce</t>
  </si>
  <si>
    <t>451572111</t>
  </si>
  <si>
    <t>Lože pod potrubí otevřený výkop z kameniva drobného těženého</t>
  </si>
  <si>
    <t>366624834</t>
  </si>
  <si>
    <t>18</t>
  </si>
  <si>
    <t>M</t>
  </si>
  <si>
    <t>58331351</t>
  </si>
  <si>
    <t>kamenivo těžené drobné frakce 0/4</t>
  </si>
  <si>
    <t>-286941985</t>
  </si>
  <si>
    <t>19</t>
  </si>
  <si>
    <t>564871111</t>
  </si>
  <si>
    <t>Podklad ze štěrkodrtě ŠD tl 250 mm</t>
  </si>
  <si>
    <t>-955649705</t>
  </si>
  <si>
    <t>20</t>
  </si>
  <si>
    <t>567123814</t>
  </si>
  <si>
    <t>Podklad ze směsi stmelené cementem na dálnici SC C 8/10 (KSC I) tl 150 mm</t>
  </si>
  <si>
    <t>-473947716</t>
  </si>
  <si>
    <t>581146113</t>
  </si>
  <si>
    <t>Kryt cementobetonový letišť tl 230 mm, beton XF4  C30/37</t>
  </si>
  <si>
    <t>1383288552</t>
  </si>
  <si>
    <t>22</t>
  </si>
  <si>
    <t>599141111</t>
  </si>
  <si>
    <t>Vyplnění spár mezi silničními dílci živičnou zálivkou</t>
  </si>
  <si>
    <t>155887441</t>
  </si>
  <si>
    <t>Úpravy povrchů, podlahy a osazování výplní</t>
  </si>
  <si>
    <t>23</t>
  </si>
  <si>
    <t>631362021</t>
  </si>
  <si>
    <t>Výztuž mazanin svařovanými sítěmi Kari -  vč. podložek výšky 30 a 100mm - pro jednotlivé vrstvy sítí</t>
  </si>
  <si>
    <t>-573160811</t>
  </si>
  <si>
    <t>24</t>
  </si>
  <si>
    <t>871355221</t>
  </si>
  <si>
    <t>Kanalizační potrubí z tvrdého PVC jednovrstvé tuhost třídy SN8 DN 200</t>
  </si>
  <si>
    <t>-390087268</t>
  </si>
  <si>
    <t>25</t>
  </si>
  <si>
    <t>871355221...R</t>
  </si>
  <si>
    <t xml:space="preserve">Úprava napojení do stávající šachty   </t>
  </si>
  <si>
    <t>13758748</t>
  </si>
  <si>
    <t>26</t>
  </si>
  <si>
    <t>286117...R</t>
  </si>
  <si>
    <t xml:space="preserve">montážní mazivo KG - 500g   </t>
  </si>
  <si>
    <t>-1122761851</t>
  </si>
  <si>
    <t>27</t>
  </si>
  <si>
    <t>877350310</t>
  </si>
  <si>
    <t>Montáž kolen na kanalizačním potrubí z PP trub hladkých plnostěnných DN 200</t>
  </si>
  <si>
    <t>-144122207</t>
  </si>
  <si>
    <t>28</t>
  </si>
  <si>
    <t>PPL.MKGB20045</t>
  </si>
  <si>
    <t>Koleno 45° kanalizační  DN200 PP</t>
  </si>
  <si>
    <t>-402950742</t>
  </si>
  <si>
    <t>29</t>
  </si>
  <si>
    <t>894812041</t>
  </si>
  <si>
    <t>Příplatek k rourám revizní a čistící šachty z PP DN 400 za uříznutí šachtové roury</t>
  </si>
  <si>
    <t>-1299013002</t>
  </si>
  <si>
    <t>30</t>
  </si>
  <si>
    <t>894812315</t>
  </si>
  <si>
    <t>Revizní a čistící šachta z PP typ DN 600/200 šachtové dno průtočné</t>
  </si>
  <si>
    <t>673970906</t>
  </si>
  <si>
    <t>31</t>
  </si>
  <si>
    <t>894812331</t>
  </si>
  <si>
    <t>Revizní a čistící šachta z PP DN 600 šachtová roura korugovaná světlé hloubky 1000 mm</t>
  </si>
  <si>
    <t>1212573423</t>
  </si>
  <si>
    <t>32</t>
  </si>
  <si>
    <t>894812376</t>
  </si>
  <si>
    <t>Revizní a čistící šachta z PP DN 600 poklop litinový pro třídu zatížení D400 s betonovým prstencem</t>
  </si>
  <si>
    <t>1425302049</t>
  </si>
  <si>
    <t>33</t>
  </si>
  <si>
    <t>895941111..R</t>
  </si>
  <si>
    <t xml:space="preserve">Zřízení vpusti kanalizační uliční - předpoklad výměny stávající  </t>
  </si>
  <si>
    <t>1722520290</t>
  </si>
  <si>
    <t>34</t>
  </si>
  <si>
    <t>28661787</t>
  </si>
  <si>
    <t xml:space="preserve">Vpust - litinová DN 400 + koš 40t - předppoklad výměny stávající   </t>
  </si>
  <si>
    <t>-939264656</t>
  </si>
  <si>
    <t>35</t>
  </si>
  <si>
    <t>916131213</t>
  </si>
  <si>
    <t>Osazení silničního obrubníku betonového stojatého s boční opěrou do lože z betonu prostého</t>
  </si>
  <si>
    <t>595962442</t>
  </si>
  <si>
    <t>36</t>
  </si>
  <si>
    <t>BTB.24114</t>
  </si>
  <si>
    <t>obrubník betonový silniční Standard 100x15x25 cm</t>
  </si>
  <si>
    <t>1462686255</t>
  </si>
  <si>
    <t>37</t>
  </si>
  <si>
    <t>916991121</t>
  </si>
  <si>
    <t>Lože pod obrubníky, krajníky nebo obruby z dlažebních kostek z betonu prostého C8/10</t>
  </si>
  <si>
    <t>-470360290</t>
  </si>
  <si>
    <t>38</t>
  </si>
  <si>
    <t>919131121</t>
  </si>
  <si>
    <t>Vyztužení dilatačních spár kluznými trny D 25 mm dl 500 mm s vyvrtáním otvorů ve stávajícím CB krytu</t>
  </si>
  <si>
    <t>140337653</t>
  </si>
  <si>
    <t>39</t>
  </si>
  <si>
    <t>919735123</t>
  </si>
  <si>
    <t>Řezání stávajícího betonového krytu hl do 150 mm</t>
  </si>
  <si>
    <t>2095161079</t>
  </si>
  <si>
    <t>40</t>
  </si>
  <si>
    <t>961044111...R</t>
  </si>
  <si>
    <t xml:space="preserve">Bourání stávající šachty, včetně odvozu a likvidace   </t>
  </si>
  <si>
    <t>-616217424</t>
  </si>
  <si>
    <t>41</t>
  </si>
  <si>
    <t>997013501</t>
  </si>
  <si>
    <t>Odvoz suti a vybouraných hmot na skládku nebo meziskládku do 1 km se složením</t>
  </si>
  <si>
    <t>-548095994</t>
  </si>
  <si>
    <t>42</t>
  </si>
  <si>
    <t>997013509</t>
  </si>
  <si>
    <t>Příplatek k odvozu suti a vybouraných hmot na skládku ZKD 1 km přes 1 km</t>
  </si>
  <si>
    <t>-105953315</t>
  </si>
  <si>
    <t>43</t>
  </si>
  <si>
    <t>997013801</t>
  </si>
  <si>
    <t>Poplatek za uložení na skládce (skládkovné) stavebního odpadu betonového kód odpadu 170 101</t>
  </si>
  <si>
    <t>-1484523970</t>
  </si>
  <si>
    <t>44</t>
  </si>
  <si>
    <t>997223845...R</t>
  </si>
  <si>
    <t>Poplatek za uložení na skládce (skládkovné) odpadu asfaltového</t>
  </si>
  <si>
    <t>1175771232</t>
  </si>
  <si>
    <t>45</t>
  </si>
  <si>
    <t>-1506916454</t>
  </si>
  <si>
    <t>46</t>
  </si>
  <si>
    <t>998276101</t>
  </si>
  <si>
    <t>Přesun hmot pro trubní vedení z trub z plastických hmot otevřený výkop</t>
  </si>
  <si>
    <t>721557650</t>
  </si>
  <si>
    <t>VRN1</t>
  </si>
  <si>
    <t>Průzkumné, geodetické a projektové práce</t>
  </si>
  <si>
    <t>47</t>
  </si>
  <si>
    <t>012002000</t>
  </si>
  <si>
    <t>Geodetické práce</t>
  </si>
  <si>
    <t>267813877</t>
  </si>
  <si>
    <t>48</t>
  </si>
  <si>
    <t>030001000</t>
  </si>
  <si>
    <t>1474747016</t>
  </si>
  <si>
    <t>49</t>
  </si>
  <si>
    <t>-2071091546</t>
  </si>
  <si>
    <t>50</t>
  </si>
  <si>
    <t>313489465</t>
  </si>
  <si>
    <t>51</t>
  </si>
  <si>
    <t>821677291</t>
  </si>
  <si>
    <t>VRN7</t>
  </si>
  <si>
    <t>Provozní vlivy</t>
  </si>
  <si>
    <t>52</t>
  </si>
  <si>
    <t>070001000</t>
  </si>
  <si>
    <t>-1699331254</t>
  </si>
  <si>
    <t>doplněná položka viz dotaz 2 č.3</t>
  </si>
  <si>
    <t>oprava 12.9</t>
  </si>
  <si>
    <t>Oprava komunikací Hranečník - oprava 2</t>
  </si>
  <si>
    <t>doplněna položka, náhrada za pol. 10</t>
  </si>
  <si>
    <t>přepočteno, dotaz 3 č. 1</t>
  </si>
  <si>
    <t>provedeny opravy tonáže suti dotaz 2 č. 2</t>
  </si>
  <si>
    <t>položka zrušena, nahrazeno pol. 53, dotaz 2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</si>
</sst>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19" fillId="6" borderId="22" xfId="0" applyFont="1" applyFill="1" applyBorder="1" applyAlignment="1" applyProtection="1">
      <alignment horizontal="center" vertical="center"/>
      <protection locked="0"/>
    </xf>
    <xf numFmtId="49" fontId="19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center" vertical="center" wrapText="1"/>
      <protection locked="0"/>
    </xf>
    <xf numFmtId="167" fontId="19" fillId="6" borderId="22" xfId="0" applyNumberFormat="1" applyFont="1" applyFill="1" applyBorder="1" applyAlignment="1" applyProtection="1">
      <alignment vertical="center"/>
      <protection locked="0"/>
    </xf>
    <xf numFmtId="4" fontId="19" fillId="6" borderId="22" xfId="0" applyNumberFormat="1" applyFont="1" applyFill="1" applyBorder="1" applyAlignment="1" applyProtection="1">
      <alignment vertical="center"/>
      <protection locked="0"/>
    </xf>
    <xf numFmtId="0" fontId="19" fillId="7" borderId="22" xfId="0" applyFont="1" applyFill="1" applyBorder="1" applyAlignment="1" applyProtection="1">
      <alignment horizontal="center" vertical="center"/>
      <protection locked="0"/>
    </xf>
    <xf numFmtId="49" fontId="19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7" borderId="22" xfId="0" applyFont="1" applyFill="1" applyBorder="1" applyAlignment="1" applyProtection="1">
      <alignment horizontal="left" vertical="center" wrapText="1"/>
      <protection locked="0"/>
    </xf>
    <xf numFmtId="0" fontId="19" fillId="7" borderId="22" xfId="0" applyFont="1" applyFill="1" applyBorder="1" applyAlignment="1" applyProtection="1">
      <alignment horizontal="center" vertical="center" wrapText="1"/>
      <protection locked="0"/>
    </xf>
    <xf numFmtId="167" fontId="19" fillId="7" borderId="22" xfId="0" applyNumberFormat="1" applyFont="1" applyFill="1" applyBorder="1" applyAlignment="1" applyProtection="1">
      <alignment vertical="center"/>
      <protection locked="0"/>
    </xf>
    <xf numFmtId="4" fontId="19" fillId="7" borderId="22" xfId="0" applyNumberFormat="1" applyFont="1" applyFill="1" applyBorder="1" applyAlignment="1" applyProtection="1">
      <alignment vertical="center"/>
      <protection locked="0"/>
    </xf>
    <xf numFmtId="0" fontId="34" fillId="3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34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6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5" fillId="0" borderId="3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28" workbookViewId="0">
      <selection activeCell="AI16" sqref="AI1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9" t="s">
        <v>5</v>
      </c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>
      <c r="B5" s="17"/>
      <c r="D5" s="21" t="s">
        <v>13</v>
      </c>
      <c r="K5" s="231" t="s">
        <v>14</v>
      </c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R5" s="17"/>
      <c r="BE5" s="238" t="s">
        <v>15</v>
      </c>
      <c r="BS5" s="14" t="s">
        <v>6</v>
      </c>
    </row>
    <row r="6" spans="1:74" s="1" customFormat="1" ht="36.950000000000003" customHeight="1">
      <c r="B6" s="17"/>
      <c r="D6" s="23" t="s">
        <v>16</v>
      </c>
      <c r="K6" s="232" t="s">
        <v>406</v>
      </c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R6" s="17"/>
      <c r="BE6" s="239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39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01" t="s">
        <v>405</v>
      </c>
      <c r="AR8" s="17"/>
      <c r="BE8" s="239"/>
      <c r="BS8" s="14" t="s">
        <v>6</v>
      </c>
    </row>
    <row r="9" spans="1:74" s="1" customFormat="1" ht="14.45" customHeight="1">
      <c r="B9" s="17"/>
      <c r="AR9" s="17"/>
      <c r="BE9" s="239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39"/>
      <c r="BS10" s="14" t="s">
        <v>6</v>
      </c>
    </row>
    <row r="11" spans="1:74" s="1" customFormat="1" ht="18.399999999999999" customHeight="1">
      <c r="B11" s="17"/>
      <c r="E11" s="22" t="s">
        <v>20</v>
      </c>
      <c r="AK11" s="24" t="s">
        <v>24</v>
      </c>
      <c r="AN11" s="22" t="s">
        <v>1</v>
      </c>
      <c r="AR11" s="17"/>
      <c r="BE11" s="239"/>
      <c r="BS11" s="14" t="s">
        <v>6</v>
      </c>
    </row>
    <row r="12" spans="1:74" s="1" customFormat="1" ht="6.95" customHeight="1">
      <c r="B12" s="17"/>
      <c r="AR12" s="17"/>
      <c r="BE12" s="239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23</v>
      </c>
      <c r="AN13" s="26" t="s">
        <v>26</v>
      </c>
      <c r="AR13" s="17"/>
      <c r="BE13" s="239"/>
      <c r="BS13" s="14" t="s">
        <v>6</v>
      </c>
    </row>
    <row r="14" spans="1:74" ht="12.75">
      <c r="B14" s="17"/>
      <c r="E14" s="233" t="s">
        <v>26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4" t="s">
        <v>24</v>
      </c>
      <c r="AN14" s="26" t="s">
        <v>26</v>
      </c>
      <c r="AR14" s="17"/>
      <c r="BE14" s="239"/>
      <c r="BS14" s="14" t="s">
        <v>6</v>
      </c>
    </row>
    <row r="15" spans="1:74" s="1" customFormat="1" ht="6.95" customHeight="1">
      <c r="B15" s="17"/>
      <c r="AR15" s="17"/>
      <c r="BE15" s="239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23</v>
      </c>
      <c r="AN16" s="22" t="s">
        <v>1</v>
      </c>
      <c r="AR16" s="17"/>
      <c r="BE16" s="239"/>
      <c r="BS16" s="14" t="s">
        <v>3</v>
      </c>
    </row>
    <row r="17" spans="1:71" s="1" customFormat="1" ht="18.399999999999999" customHeight="1">
      <c r="B17" s="17"/>
      <c r="E17" s="22" t="s">
        <v>20</v>
      </c>
      <c r="AK17" s="24" t="s">
        <v>24</v>
      </c>
      <c r="AN17" s="22" t="s">
        <v>1</v>
      </c>
      <c r="AR17" s="17"/>
      <c r="BE17" s="239"/>
      <c r="BS17" s="14" t="s">
        <v>28</v>
      </c>
    </row>
    <row r="18" spans="1:71" s="1" customFormat="1" ht="6.95" customHeight="1">
      <c r="B18" s="17"/>
      <c r="AR18" s="17"/>
      <c r="BE18" s="239"/>
      <c r="BS18" s="14" t="s">
        <v>6</v>
      </c>
    </row>
    <row r="19" spans="1:71" s="1" customFormat="1" ht="12" customHeight="1">
      <c r="B19" s="17"/>
      <c r="D19" s="24" t="s">
        <v>29</v>
      </c>
      <c r="AK19" s="24" t="s">
        <v>23</v>
      </c>
      <c r="AN19" s="22" t="s">
        <v>1</v>
      </c>
      <c r="AR19" s="17"/>
      <c r="BE19" s="239"/>
      <c r="BS19" s="14" t="s">
        <v>6</v>
      </c>
    </row>
    <row r="20" spans="1:71" s="1" customFormat="1" ht="18.399999999999999" customHeight="1">
      <c r="B20" s="17"/>
      <c r="E20" s="22" t="s">
        <v>20</v>
      </c>
      <c r="AK20" s="24" t="s">
        <v>24</v>
      </c>
      <c r="AN20" s="22" t="s">
        <v>1</v>
      </c>
      <c r="AR20" s="17"/>
      <c r="BE20" s="239"/>
      <c r="BS20" s="14" t="s">
        <v>28</v>
      </c>
    </row>
    <row r="21" spans="1:71" s="1" customFormat="1" ht="6.95" customHeight="1">
      <c r="B21" s="17"/>
      <c r="AR21" s="17"/>
      <c r="BE21" s="239"/>
    </row>
    <row r="22" spans="1:71" s="1" customFormat="1" ht="12" customHeight="1">
      <c r="B22" s="17"/>
      <c r="D22" s="24" t="s">
        <v>30</v>
      </c>
      <c r="AR22" s="17"/>
      <c r="BE22" s="239"/>
    </row>
    <row r="23" spans="1:71" s="1" customFormat="1" ht="51" customHeight="1">
      <c r="B23" s="17"/>
      <c r="E23" s="235" t="s">
        <v>31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R23" s="17"/>
      <c r="BE23" s="239"/>
    </row>
    <row r="24" spans="1:71" s="1" customFormat="1" ht="6.95" customHeight="1">
      <c r="B24" s="17"/>
      <c r="AR24" s="17"/>
      <c r="BE24" s="239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39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41">
        <f>ROUND(AG94,2)</f>
        <v>0</v>
      </c>
      <c r="AL26" s="242"/>
      <c r="AM26" s="242"/>
      <c r="AN26" s="242"/>
      <c r="AO26" s="242"/>
      <c r="AP26" s="29"/>
      <c r="AQ26" s="29"/>
      <c r="AR26" s="30"/>
      <c r="BE26" s="239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39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36" t="s">
        <v>33</v>
      </c>
      <c r="M28" s="236"/>
      <c r="N28" s="236"/>
      <c r="O28" s="236"/>
      <c r="P28" s="236"/>
      <c r="Q28" s="29"/>
      <c r="R28" s="29"/>
      <c r="S28" s="29"/>
      <c r="T28" s="29"/>
      <c r="U28" s="29"/>
      <c r="V28" s="29"/>
      <c r="W28" s="236" t="s">
        <v>34</v>
      </c>
      <c r="X28" s="236"/>
      <c r="Y28" s="236"/>
      <c r="Z28" s="236"/>
      <c r="AA28" s="236"/>
      <c r="AB28" s="236"/>
      <c r="AC28" s="236"/>
      <c r="AD28" s="236"/>
      <c r="AE28" s="236"/>
      <c r="AF28" s="29"/>
      <c r="AG28" s="29"/>
      <c r="AH28" s="29"/>
      <c r="AI28" s="29"/>
      <c r="AJ28" s="29"/>
      <c r="AK28" s="236" t="s">
        <v>35</v>
      </c>
      <c r="AL28" s="236"/>
      <c r="AM28" s="236"/>
      <c r="AN28" s="236"/>
      <c r="AO28" s="236"/>
      <c r="AP28" s="29"/>
      <c r="AQ28" s="29"/>
      <c r="AR28" s="30"/>
      <c r="BE28" s="239"/>
    </row>
    <row r="29" spans="1:71" s="3" customFormat="1" ht="14.45" customHeight="1">
      <c r="B29" s="34"/>
      <c r="D29" s="24" t="s">
        <v>36</v>
      </c>
      <c r="F29" s="24" t="s">
        <v>37</v>
      </c>
      <c r="L29" s="212">
        <v>0.21</v>
      </c>
      <c r="M29" s="213"/>
      <c r="N29" s="213"/>
      <c r="O29" s="213"/>
      <c r="P29" s="213"/>
      <c r="W29" s="237">
        <f>ROUND(AZ94, 2)</f>
        <v>0</v>
      </c>
      <c r="X29" s="213"/>
      <c r="Y29" s="213"/>
      <c r="Z29" s="213"/>
      <c r="AA29" s="213"/>
      <c r="AB29" s="213"/>
      <c r="AC29" s="213"/>
      <c r="AD29" s="213"/>
      <c r="AE29" s="213"/>
      <c r="AK29" s="237">
        <f>ROUND(AV94, 2)</f>
        <v>0</v>
      </c>
      <c r="AL29" s="213"/>
      <c r="AM29" s="213"/>
      <c r="AN29" s="213"/>
      <c r="AO29" s="213"/>
      <c r="AR29" s="34"/>
      <c r="BE29" s="240"/>
    </row>
    <row r="30" spans="1:71" s="3" customFormat="1" ht="14.45" customHeight="1">
      <c r="B30" s="34"/>
      <c r="F30" s="24" t="s">
        <v>38</v>
      </c>
      <c r="L30" s="212">
        <v>0.15</v>
      </c>
      <c r="M30" s="213"/>
      <c r="N30" s="213"/>
      <c r="O30" s="213"/>
      <c r="P30" s="213"/>
      <c r="W30" s="237">
        <f>ROUND(BA94, 2)</f>
        <v>0</v>
      </c>
      <c r="X30" s="213"/>
      <c r="Y30" s="213"/>
      <c r="Z30" s="213"/>
      <c r="AA30" s="213"/>
      <c r="AB30" s="213"/>
      <c r="AC30" s="213"/>
      <c r="AD30" s="213"/>
      <c r="AE30" s="213"/>
      <c r="AK30" s="237">
        <f>ROUND(AW94, 2)</f>
        <v>0</v>
      </c>
      <c r="AL30" s="213"/>
      <c r="AM30" s="213"/>
      <c r="AN30" s="213"/>
      <c r="AO30" s="213"/>
      <c r="AR30" s="34"/>
      <c r="BE30" s="240"/>
    </row>
    <row r="31" spans="1:71" s="3" customFormat="1" ht="14.45" hidden="1" customHeight="1">
      <c r="B31" s="34"/>
      <c r="F31" s="24" t="s">
        <v>39</v>
      </c>
      <c r="L31" s="212">
        <v>0.21</v>
      </c>
      <c r="M31" s="213"/>
      <c r="N31" s="213"/>
      <c r="O31" s="213"/>
      <c r="P31" s="213"/>
      <c r="W31" s="237">
        <f>ROUND(BB94, 2)</f>
        <v>0</v>
      </c>
      <c r="X31" s="213"/>
      <c r="Y31" s="213"/>
      <c r="Z31" s="213"/>
      <c r="AA31" s="213"/>
      <c r="AB31" s="213"/>
      <c r="AC31" s="213"/>
      <c r="AD31" s="213"/>
      <c r="AE31" s="213"/>
      <c r="AK31" s="237">
        <v>0</v>
      </c>
      <c r="AL31" s="213"/>
      <c r="AM31" s="213"/>
      <c r="AN31" s="213"/>
      <c r="AO31" s="213"/>
      <c r="AR31" s="34"/>
      <c r="BE31" s="240"/>
    </row>
    <row r="32" spans="1:71" s="3" customFormat="1" ht="14.45" hidden="1" customHeight="1">
      <c r="B32" s="34"/>
      <c r="F32" s="24" t="s">
        <v>40</v>
      </c>
      <c r="L32" s="212">
        <v>0.15</v>
      </c>
      <c r="M32" s="213"/>
      <c r="N32" s="213"/>
      <c r="O32" s="213"/>
      <c r="P32" s="213"/>
      <c r="W32" s="237">
        <f>ROUND(BC94, 2)</f>
        <v>0</v>
      </c>
      <c r="X32" s="213"/>
      <c r="Y32" s="213"/>
      <c r="Z32" s="213"/>
      <c r="AA32" s="213"/>
      <c r="AB32" s="213"/>
      <c r="AC32" s="213"/>
      <c r="AD32" s="213"/>
      <c r="AE32" s="213"/>
      <c r="AK32" s="237">
        <v>0</v>
      </c>
      <c r="AL32" s="213"/>
      <c r="AM32" s="213"/>
      <c r="AN32" s="213"/>
      <c r="AO32" s="213"/>
      <c r="AR32" s="34"/>
      <c r="BE32" s="240"/>
    </row>
    <row r="33" spans="1:57" s="3" customFormat="1" ht="14.45" hidden="1" customHeight="1">
      <c r="B33" s="34"/>
      <c r="F33" s="24" t="s">
        <v>41</v>
      </c>
      <c r="L33" s="212">
        <v>0</v>
      </c>
      <c r="M33" s="213"/>
      <c r="N33" s="213"/>
      <c r="O33" s="213"/>
      <c r="P33" s="213"/>
      <c r="W33" s="237">
        <f>ROUND(BD94, 2)</f>
        <v>0</v>
      </c>
      <c r="X33" s="213"/>
      <c r="Y33" s="213"/>
      <c r="Z33" s="213"/>
      <c r="AA33" s="213"/>
      <c r="AB33" s="213"/>
      <c r="AC33" s="213"/>
      <c r="AD33" s="213"/>
      <c r="AE33" s="213"/>
      <c r="AK33" s="237">
        <v>0</v>
      </c>
      <c r="AL33" s="213"/>
      <c r="AM33" s="213"/>
      <c r="AN33" s="213"/>
      <c r="AO33" s="213"/>
      <c r="AR33" s="34"/>
      <c r="BE33" s="240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39"/>
    </row>
    <row r="35" spans="1:57" s="2" customFormat="1" ht="25.9" customHeight="1">
      <c r="A35" s="29"/>
      <c r="B35" s="30"/>
      <c r="C35" s="35"/>
      <c r="D35" s="36" t="s">
        <v>42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43</v>
      </c>
      <c r="U35" s="37"/>
      <c r="V35" s="37"/>
      <c r="W35" s="37"/>
      <c r="X35" s="215" t="s">
        <v>44</v>
      </c>
      <c r="Y35" s="216"/>
      <c r="Z35" s="216"/>
      <c r="AA35" s="216"/>
      <c r="AB35" s="216"/>
      <c r="AC35" s="37"/>
      <c r="AD35" s="37"/>
      <c r="AE35" s="37"/>
      <c r="AF35" s="37"/>
      <c r="AG35" s="37"/>
      <c r="AH35" s="37"/>
      <c r="AI35" s="37"/>
      <c r="AJ35" s="37"/>
      <c r="AK35" s="217">
        <f>SUM(AK26:AK33)</f>
        <v>0</v>
      </c>
      <c r="AL35" s="216"/>
      <c r="AM35" s="216"/>
      <c r="AN35" s="216"/>
      <c r="AO35" s="218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47</v>
      </c>
      <c r="AI60" s="32"/>
      <c r="AJ60" s="32"/>
      <c r="AK60" s="32"/>
      <c r="AL60" s="32"/>
      <c r="AM60" s="42" t="s">
        <v>48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49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50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47</v>
      </c>
      <c r="AI75" s="32"/>
      <c r="AJ75" s="32"/>
      <c r="AK75" s="32"/>
      <c r="AL75" s="32"/>
      <c r="AM75" s="42" t="s">
        <v>48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13</v>
      </c>
      <c r="L84" s="4" t="str">
        <f>K5</f>
        <v>TSM-MO</v>
      </c>
      <c r="AR84" s="48"/>
    </row>
    <row r="85" spans="1:91" s="5" customFormat="1" ht="36.950000000000003" customHeight="1">
      <c r="B85" s="49"/>
      <c r="C85" s="50" t="s">
        <v>16</v>
      </c>
      <c r="L85" s="227" t="str">
        <f>K6</f>
        <v>Oprava komunikací Hranečník - oprava 2</v>
      </c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8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29" t="s">
        <v>405</v>
      </c>
      <c r="AN87" s="230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225" t="str">
        <f>IF(E17="","",E17)</f>
        <v xml:space="preserve"> </v>
      </c>
      <c r="AN89" s="226"/>
      <c r="AO89" s="226"/>
      <c r="AP89" s="226"/>
      <c r="AQ89" s="29"/>
      <c r="AR89" s="30"/>
      <c r="AS89" s="221" t="s">
        <v>52</v>
      </c>
      <c r="AT89" s="222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225" t="str">
        <f>IF(E20="","",E20)</f>
        <v xml:space="preserve"> </v>
      </c>
      <c r="AN90" s="226"/>
      <c r="AO90" s="226"/>
      <c r="AP90" s="226"/>
      <c r="AQ90" s="29"/>
      <c r="AR90" s="30"/>
      <c r="AS90" s="223"/>
      <c r="AT90" s="224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23"/>
      <c r="AT91" s="224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14" t="s">
        <v>53</v>
      </c>
      <c r="D92" s="209"/>
      <c r="E92" s="209"/>
      <c r="F92" s="209"/>
      <c r="G92" s="209"/>
      <c r="H92" s="57"/>
      <c r="I92" s="210" t="s">
        <v>54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8" t="s">
        <v>55</v>
      </c>
      <c r="AH92" s="209"/>
      <c r="AI92" s="209"/>
      <c r="AJ92" s="209"/>
      <c r="AK92" s="209"/>
      <c r="AL92" s="209"/>
      <c r="AM92" s="209"/>
      <c r="AN92" s="210" t="s">
        <v>56</v>
      </c>
      <c r="AO92" s="209"/>
      <c r="AP92" s="211"/>
      <c r="AQ92" s="58" t="s">
        <v>57</v>
      </c>
      <c r="AR92" s="30"/>
      <c r="AS92" s="59" t="s">
        <v>58</v>
      </c>
      <c r="AT92" s="60" t="s">
        <v>59</v>
      </c>
      <c r="AU92" s="60" t="s">
        <v>60</v>
      </c>
      <c r="AV92" s="60" t="s">
        <v>61</v>
      </c>
      <c r="AW92" s="60" t="s">
        <v>62</v>
      </c>
      <c r="AX92" s="60" t="s">
        <v>63</v>
      </c>
      <c r="AY92" s="60" t="s">
        <v>64</v>
      </c>
      <c r="AZ92" s="60" t="s">
        <v>65</v>
      </c>
      <c r="BA92" s="60" t="s">
        <v>66</v>
      </c>
      <c r="BB92" s="60" t="s">
        <v>67</v>
      </c>
      <c r="BC92" s="60" t="s">
        <v>68</v>
      </c>
      <c r="BD92" s="61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70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6">
        <f>ROUND(SUM(AG95:AG96),2)</f>
        <v>0</v>
      </c>
      <c r="AH94" s="206"/>
      <c r="AI94" s="206"/>
      <c r="AJ94" s="206"/>
      <c r="AK94" s="206"/>
      <c r="AL94" s="206"/>
      <c r="AM94" s="206"/>
      <c r="AN94" s="207">
        <f>SUM(AG94,AT94)</f>
        <v>0</v>
      </c>
      <c r="AO94" s="207"/>
      <c r="AP94" s="207"/>
      <c r="AQ94" s="69" t="s">
        <v>1</v>
      </c>
      <c r="AR94" s="65"/>
      <c r="AS94" s="70">
        <f>ROUND(SUM(AS95:AS96),2)</f>
        <v>0</v>
      </c>
      <c r="AT94" s="71">
        <f>ROUND(SUM(AV94:AW94),2)</f>
        <v>0</v>
      </c>
      <c r="AU94" s="72">
        <f>ROUND(SUM(AU95:AU96),5)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ROUND(SUM(AZ95:AZ96),2)</f>
        <v>0</v>
      </c>
      <c r="BA94" s="71">
        <f>ROUND(SUM(BA95:BA96),2)</f>
        <v>0</v>
      </c>
      <c r="BB94" s="71">
        <f>ROUND(SUM(BB95:BB96),2)</f>
        <v>0</v>
      </c>
      <c r="BC94" s="71">
        <f>ROUND(SUM(BC95:BC96),2)</f>
        <v>0</v>
      </c>
      <c r="BD94" s="73">
        <f>ROUND(SUM(BD95:BD96),2)</f>
        <v>0</v>
      </c>
      <c r="BS94" s="74" t="s">
        <v>71</v>
      </c>
      <c r="BT94" s="74" t="s">
        <v>72</v>
      </c>
      <c r="BU94" s="75" t="s">
        <v>73</v>
      </c>
      <c r="BV94" s="74" t="s">
        <v>74</v>
      </c>
      <c r="BW94" s="74" t="s">
        <v>4</v>
      </c>
      <c r="BX94" s="74" t="s">
        <v>75</v>
      </c>
      <c r="CL94" s="74" t="s">
        <v>1</v>
      </c>
    </row>
    <row r="95" spans="1:91" s="7" customFormat="1" ht="16.5" customHeight="1">
      <c r="A95" s="76" t="s">
        <v>76</v>
      </c>
      <c r="B95" s="77"/>
      <c r="C95" s="78"/>
      <c r="D95" s="205" t="s">
        <v>77</v>
      </c>
      <c r="E95" s="205"/>
      <c r="F95" s="205"/>
      <c r="G95" s="205"/>
      <c r="H95" s="205"/>
      <c r="I95" s="79"/>
      <c r="J95" s="205" t="s">
        <v>78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'1 - Příjezdová komunikace...'!J30</f>
        <v>0</v>
      </c>
      <c r="AH95" s="204"/>
      <c r="AI95" s="204"/>
      <c r="AJ95" s="204"/>
      <c r="AK95" s="204"/>
      <c r="AL95" s="204"/>
      <c r="AM95" s="204"/>
      <c r="AN95" s="203">
        <f>SUM(AG95,AT95)</f>
        <v>0</v>
      </c>
      <c r="AO95" s="204"/>
      <c r="AP95" s="204"/>
      <c r="AQ95" s="80" t="s">
        <v>79</v>
      </c>
      <c r="AR95" s="77"/>
      <c r="AS95" s="81">
        <v>0</v>
      </c>
      <c r="AT95" s="82">
        <f>ROUND(SUM(AV95:AW95),2)</f>
        <v>0</v>
      </c>
      <c r="AU95" s="83">
        <f>'1 - Příjezdová komunikace...'!P126</f>
        <v>0</v>
      </c>
      <c r="AV95" s="82">
        <f>'1 - Příjezdová komunikace...'!J33</f>
        <v>0</v>
      </c>
      <c r="AW95" s="82">
        <f>'1 - Příjezdová komunikace...'!J34</f>
        <v>0</v>
      </c>
      <c r="AX95" s="82">
        <f>'1 - Příjezdová komunikace...'!J35</f>
        <v>0</v>
      </c>
      <c r="AY95" s="82">
        <f>'1 - Příjezdová komunikace...'!J36</f>
        <v>0</v>
      </c>
      <c r="AZ95" s="82">
        <f>'1 - Příjezdová komunikace...'!F33</f>
        <v>0</v>
      </c>
      <c r="BA95" s="82">
        <f>'1 - Příjezdová komunikace...'!F34</f>
        <v>0</v>
      </c>
      <c r="BB95" s="82">
        <f>'1 - Příjezdová komunikace...'!F35</f>
        <v>0</v>
      </c>
      <c r="BC95" s="82">
        <f>'1 - Příjezdová komunikace...'!F36</f>
        <v>0</v>
      </c>
      <c r="BD95" s="84">
        <f>'1 - Příjezdová komunikace...'!F37</f>
        <v>0</v>
      </c>
      <c r="BT95" s="85" t="s">
        <v>77</v>
      </c>
      <c r="BV95" s="85" t="s">
        <v>74</v>
      </c>
      <c r="BW95" s="85" t="s">
        <v>80</v>
      </c>
      <c r="BX95" s="85" t="s">
        <v>4</v>
      </c>
      <c r="CL95" s="85" t="s">
        <v>1</v>
      </c>
      <c r="CM95" s="85" t="s">
        <v>81</v>
      </c>
    </row>
    <row r="96" spans="1:91" s="7" customFormat="1" ht="16.5" customHeight="1">
      <c r="A96" s="76" t="s">
        <v>76</v>
      </c>
      <c r="B96" s="77"/>
      <c r="C96" s="78"/>
      <c r="D96" s="205" t="s">
        <v>81</v>
      </c>
      <c r="E96" s="205"/>
      <c r="F96" s="205"/>
      <c r="G96" s="205"/>
      <c r="H96" s="205"/>
      <c r="I96" s="79"/>
      <c r="J96" s="205" t="s">
        <v>82</v>
      </c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3">
        <f>'2 - Nájezdový oblouk v ar...'!J30</f>
        <v>0</v>
      </c>
      <c r="AH96" s="204"/>
      <c r="AI96" s="204"/>
      <c r="AJ96" s="204"/>
      <c r="AK96" s="204"/>
      <c r="AL96" s="204"/>
      <c r="AM96" s="204"/>
      <c r="AN96" s="203">
        <f>SUM(AG96,AT96)</f>
        <v>0</v>
      </c>
      <c r="AO96" s="204"/>
      <c r="AP96" s="204"/>
      <c r="AQ96" s="80" t="s">
        <v>79</v>
      </c>
      <c r="AR96" s="77"/>
      <c r="AS96" s="86">
        <v>0</v>
      </c>
      <c r="AT96" s="87">
        <f>ROUND(SUM(AV96:AW96),2)</f>
        <v>0</v>
      </c>
      <c r="AU96" s="88">
        <f>'2 - Nájezdový oblouk v ar...'!P131</f>
        <v>0</v>
      </c>
      <c r="AV96" s="87">
        <f>'2 - Nájezdový oblouk v ar...'!J33</f>
        <v>0</v>
      </c>
      <c r="AW96" s="87">
        <f>'2 - Nájezdový oblouk v ar...'!J34</f>
        <v>0</v>
      </c>
      <c r="AX96" s="87">
        <f>'2 - Nájezdový oblouk v ar...'!J35</f>
        <v>0</v>
      </c>
      <c r="AY96" s="87">
        <f>'2 - Nájezdový oblouk v ar...'!J36</f>
        <v>0</v>
      </c>
      <c r="AZ96" s="87">
        <f>'2 - Nájezdový oblouk v ar...'!F33</f>
        <v>0</v>
      </c>
      <c r="BA96" s="87">
        <f>'2 - Nájezdový oblouk v ar...'!F34</f>
        <v>0</v>
      </c>
      <c r="BB96" s="87">
        <f>'2 - Nájezdový oblouk v ar...'!F35</f>
        <v>0</v>
      </c>
      <c r="BC96" s="87">
        <f>'2 - Nájezdový oblouk v ar...'!F36</f>
        <v>0</v>
      </c>
      <c r="BD96" s="89">
        <f>'2 - Nájezdový oblouk v ar...'!F37</f>
        <v>0</v>
      </c>
      <c r="BT96" s="85" t="s">
        <v>77</v>
      </c>
      <c r="BV96" s="85" t="s">
        <v>74</v>
      </c>
      <c r="BW96" s="85" t="s">
        <v>83</v>
      </c>
      <c r="BX96" s="85" t="s">
        <v>4</v>
      </c>
      <c r="CL96" s="85" t="s">
        <v>1</v>
      </c>
      <c r="CM96" s="85" t="s">
        <v>81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L30:P30"/>
    <mergeCell ref="L31:P31"/>
    <mergeCell ref="L32:P32"/>
    <mergeCell ref="L33:P33"/>
    <mergeCell ref="C92:G92"/>
    <mergeCell ref="I92:AF92"/>
    <mergeCell ref="X35:AB35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</mergeCells>
  <hyperlinks>
    <hyperlink ref="A95" location="'1 - Příjezdová komunikace...'!C2" display="/"/>
    <hyperlink ref="A96" location="'2 - Nájezdový oblouk v a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topLeftCell="C142" workbookViewId="0">
      <selection activeCell="J160" sqref="J16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9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4" t="s">
        <v>80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81</v>
      </c>
    </row>
    <row r="4" spans="1:46" s="1" customFormat="1" ht="24.95" hidden="1" customHeight="1">
      <c r="B4" s="17"/>
      <c r="D4" s="18" t="s">
        <v>84</v>
      </c>
      <c r="I4" s="90"/>
      <c r="L4" s="17"/>
      <c r="M4" s="92" t="s">
        <v>10</v>
      </c>
      <c r="AT4" s="14" t="s">
        <v>3</v>
      </c>
    </row>
    <row r="5" spans="1:46" s="1" customFormat="1" ht="6.95" hidden="1" customHeight="1">
      <c r="B5" s="17"/>
      <c r="I5" s="90"/>
      <c r="L5" s="17"/>
    </row>
    <row r="6" spans="1:46" s="1" customFormat="1" ht="12" hidden="1" customHeight="1">
      <c r="B6" s="17"/>
      <c r="D6" s="24" t="s">
        <v>16</v>
      </c>
      <c r="I6" s="90"/>
      <c r="L6" s="17"/>
    </row>
    <row r="7" spans="1:46" s="1" customFormat="1" ht="16.5" hidden="1" customHeight="1">
      <c r="B7" s="17"/>
      <c r="E7" s="244" t="str">
        <f>'Rekapitulace stavby'!K6</f>
        <v>Oprava komunikací Hranečník - oprava 2</v>
      </c>
      <c r="F7" s="245"/>
      <c r="G7" s="245"/>
      <c r="H7" s="245"/>
      <c r="I7" s="90"/>
      <c r="L7" s="17"/>
    </row>
    <row r="8" spans="1:46" s="2" customFormat="1" ht="12" hidden="1" customHeight="1">
      <c r="A8" s="29"/>
      <c r="B8" s="30"/>
      <c r="C8" s="29"/>
      <c r="D8" s="24" t="s">
        <v>85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227" t="s">
        <v>86</v>
      </c>
      <c r="F9" s="243"/>
      <c r="G9" s="243"/>
      <c r="H9" s="24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'Rekapitulace stavby'!AN8</f>
        <v>oprava 12.9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94" t="s">
        <v>23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94" t="s">
        <v>24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23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6" t="str">
        <f>'Rekapitulace stavby'!E14</f>
        <v>Vyplň údaj</v>
      </c>
      <c r="F18" s="231"/>
      <c r="G18" s="231"/>
      <c r="H18" s="231"/>
      <c r="I18" s="94" t="s">
        <v>24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23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94" t="s">
        <v>24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4" t="s">
        <v>23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94" t="s">
        <v>24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5"/>
      <c r="B27" s="96"/>
      <c r="C27" s="95"/>
      <c r="D27" s="95"/>
      <c r="E27" s="235" t="s">
        <v>1</v>
      </c>
      <c r="F27" s="235"/>
      <c r="G27" s="235"/>
      <c r="H27" s="235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0" t="s">
        <v>32</v>
      </c>
      <c r="E30" s="29"/>
      <c r="F30" s="29"/>
      <c r="G30" s="29"/>
      <c r="H30" s="29"/>
      <c r="I30" s="93"/>
      <c r="J30" s="68">
        <f>ROUND(J126,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101" t="s">
        <v>33</v>
      </c>
      <c r="J32" s="33" t="s">
        <v>35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2" t="s">
        <v>36</v>
      </c>
      <c r="E33" s="24" t="s">
        <v>37</v>
      </c>
      <c r="F33" s="103">
        <f>ROUND((SUM(BE126:BE153)),  2)</f>
        <v>0</v>
      </c>
      <c r="G33" s="29"/>
      <c r="H33" s="29"/>
      <c r="I33" s="104">
        <v>0.21</v>
      </c>
      <c r="J33" s="103">
        <f>ROUND(((SUM(BE126:BE153))*I33),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38</v>
      </c>
      <c r="F34" s="103">
        <f>ROUND((SUM(BF126:BF153)),  2)</f>
        <v>0</v>
      </c>
      <c r="G34" s="29"/>
      <c r="H34" s="29"/>
      <c r="I34" s="104">
        <v>0.15</v>
      </c>
      <c r="J34" s="103">
        <f>ROUND(((SUM(BF126:BF153))*I34),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3">
        <f>ROUND((SUM(BG126:BG153)),  2)</f>
        <v>0</v>
      </c>
      <c r="G35" s="29"/>
      <c r="H35" s="29"/>
      <c r="I35" s="104">
        <v>0.21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3">
        <f>ROUND((SUM(BH126:BH153)),  2)</f>
        <v>0</v>
      </c>
      <c r="G36" s="29"/>
      <c r="H36" s="29"/>
      <c r="I36" s="104">
        <v>0.15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3">
        <f>ROUND((SUM(BI126:BI153)),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5"/>
      <c r="D39" s="106" t="s">
        <v>42</v>
      </c>
      <c r="E39" s="57"/>
      <c r="F39" s="57"/>
      <c r="G39" s="107" t="s">
        <v>43</v>
      </c>
      <c r="H39" s="108" t="s">
        <v>44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I41" s="90"/>
      <c r="L41" s="17"/>
    </row>
    <row r="42" spans="1:31" s="1" customFormat="1" ht="14.45" hidden="1" customHeight="1">
      <c r="B42" s="17"/>
      <c r="I42" s="90"/>
      <c r="L42" s="17"/>
    </row>
    <row r="43" spans="1:31" s="1" customFormat="1" ht="14.45" hidden="1" customHeight="1">
      <c r="B43" s="17"/>
      <c r="I43" s="90"/>
      <c r="L43" s="17"/>
    </row>
    <row r="44" spans="1:31" s="1" customFormat="1" ht="14.45" hidden="1" customHeight="1">
      <c r="B44" s="17"/>
      <c r="I44" s="90"/>
      <c r="L44" s="17"/>
    </row>
    <row r="45" spans="1:31" s="1" customFormat="1" ht="14.45" hidden="1" customHeight="1">
      <c r="B45" s="17"/>
      <c r="I45" s="90"/>
      <c r="L45" s="17"/>
    </row>
    <row r="46" spans="1:31" s="1" customFormat="1" ht="14.45" hidden="1" customHeight="1">
      <c r="B46" s="17"/>
      <c r="I46" s="90"/>
      <c r="L46" s="17"/>
    </row>
    <row r="47" spans="1:31" s="1" customFormat="1" ht="14.45" hidden="1" customHeight="1">
      <c r="B47" s="17"/>
      <c r="I47" s="90"/>
      <c r="L47" s="17"/>
    </row>
    <row r="48" spans="1:31" s="1" customFormat="1" ht="14.45" hidden="1" customHeight="1">
      <c r="B48" s="17"/>
      <c r="I48" s="90"/>
      <c r="L48" s="17"/>
    </row>
    <row r="49" spans="1:31" s="1" customFormat="1" ht="14.45" hidden="1" customHeight="1">
      <c r="B49" s="17"/>
      <c r="I49" s="90"/>
      <c r="L49" s="17"/>
    </row>
    <row r="50" spans="1:31" s="2" customFormat="1" ht="14.45" hidden="1" customHeight="1">
      <c r="B50" s="39"/>
      <c r="D50" s="40" t="s">
        <v>45</v>
      </c>
      <c r="E50" s="41"/>
      <c r="F50" s="41"/>
      <c r="G50" s="40" t="s">
        <v>46</v>
      </c>
      <c r="H50" s="41"/>
      <c r="I50" s="112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2" t="s">
        <v>47</v>
      </c>
      <c r="E61" s="32"/>
      <c r="F61" s="113" t="s">
        <v>48</v>
      </c>
      <c r="G61" s="42" t="s">
        <v>47</v>
      </c>
      <c r="H61" s="32"/>
      <c r="I61" s="114"/>
      <c r="J61" s="115" t="s">
        <v>48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0" t="s">
        <v>49</v>
      </c>
      <c r="E65" s="43"/>
      <c r="F65" s="43"/>
      <c r="G65" s="40" t="s">
        <v>50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2" t="s">
        <v>47</v>
      </c>
      <c r="E76" s="32"/>
      <c r="F76" s="113" t="s">
        <v>48</v>
      </c>
      <c r="G76" s="42" t="s">
        <v>47</v>
      </c>
      <c r="H76" s="32"/>
      <c r="I76" s="114"/>
      <c r="J76" s="115" t="s">
        <v>48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4" t="str">
        <f>E7</f>
        <v>Oprava komunikací Hranečník - oprava 2</v>
      </c>
      <c r="F85" s="245"/>
      <c r="G85" s="245"/>
      <c r="H85" s="245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7" t="str">
        <f>E9</f>
        <v>1 - Příjezdová komunikace Hranečník</v>
      </c>
      <c r="F87" s="243"/>
      <c r="G87" s="243"/>
      <c r="H87" s="24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94" t="s">
        <v>21</v>
      </c>
      <c r="J89" s="52" t="str">
        <f>IF(J12="","",J12)</f>
        <v>oprava 12.9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94" t="s">
        <v>27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88</v>
      </c>
      <c r="D94" s="105"/>
      <c r="E94" s="105"/>
      <c r="F94" s="105"/>
      <c r="G94" s="105"/>
      <c r="H94" s="105"/>
      <c r="I94" s="120"/>
      <c r="J94" s="121" t="s">
        <v>89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90</v>
      </c>
      <c r="D96" s="29"/>
      <c r="E96" s="29"/>
      <c r="F96" s="29"/>
      <c r="G96" s="29"/>
      <c r="H96" s="29"/>
      <c r="I96" s="93"/>
      <c r="J96" s="68">
        <f>J126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5" hidden="1" customHeight="1">
      <c r="B97" s="123"/>
      <c r="D97" s="124" t="s">
        <v>92</v>
      </c>
      <c r="E97" s="125"/>
      <c r="F97" s="125"/>
      <c r="G97" s="125"/>
      <c r="H97" s="125"/>
      <c r="I97" s="126"/>
      <c r="J97" s="127">
        <f>J127</f>
        <v>0</v>
      </c>
      <c r="L97" s="123"/>
    </row>
    <row r="98" spans="1:31" s="10" customFormat="1" ht="19.899999999999999" hidden="1" customHeight="1">
      <c r="B98" s="128"/>
      <c r="D98" s="129" t="s">
        <v>93</v>
      </c>
      <c r="E98" s="130"/>
      <c r="F98" s="130"/>
      <c r="G98" s="130"/>
      <c r="H98" s="130"/>
      <c r="I98" s="131"/>
      <c r="J98" s="132">
        <f>J128</f>
        <v>0</v>
      </c>
      <c r="L98" s="128"/>
    </row>
    <row r="99" spans="1:31" s="10" customFormat="1" ht="19.899999999999999" hidden="1" customHeight="1">
      <c r="B99" s="128"/>
      <c r="D99" s="129" t="s">
        <v>94</v>
      </c>
      <c r="E99" s="130"/>
      <c r="F99" s="130"/>
      <c r="G99" s="130"/>
      <c r="H99" s="130"/>
      <c r="I99" s="131"/>
      <c r="J99" s="132">
        <f>J130</f>
        <v>0</v>
      </c>
      <c r="L99" s="128"/>
    </row>
    <row r="100" spans="1:31" s="10" customFormat="1" ht="19.899999999999999" hidden="1" customHeight="1">
      <c r="B100" s="128"/>
      <c r="D100" s="129" t="s">
        <v>95</v>
      </c>
      <c r="E100" s="130"/>
      <c r="F100" s="130"/>
      <c r="G100" s="130"/>
      <c r="H100" s="130"/>
      <c r="I100" s="131"/>
      <c r="J100" s="132">
        <f>J136</f>
        <v>0</v>
      </c>
      <c r="L100" s="128"/>
    </row>
    <row r="101" spans="1:31" s="10" customFormat="1" ht="19.899999999999999" hidden="1" customHeight="1">
      <c r="B101" s="128"/>
      <c r="D101" s="129" t="s">
        <v>96</v>
      </c>
      <c r="E101" s="130"/>
      <c r="F101" s="130"/>
      <c r="G101" s="130"/>
      <c r="H101" s="130"/>
      <c r="I101" s="131"/>
      <c r="J101" s="132">
        <f>J138</f>
        <v>0</v>
      </c>
      <c r="L101" s="128"/>
    </row>
    <row r="102" spans="1:31" s="10" customFormat="1" ht="19.899999999999999" hidden="1" customHeight="1">
      <c r="B102" s="128"/>
      <c r="D102" s="129" t="s">
        <v>97</v>
      </c>
      <c r="E102" s="130"/>
      <c r="F102" s="130"/>
      <c r="G102" s="130"/>
      <c r="H102" s="130"/>
      <c r="I102" s="131"/>
      <c r="J102" s="132">
        <f>J142</f>
        <v>0</v>
      </c>
      <c r="L102" s="128"/>
    </row>
    <row r="103" spans="1:31" s="10" customFormat="1" ht="19.899999999999999" hidden="1" customHeight="1">
      <c r="B103" s="128"/>
      <c r="D103" s="129" t="s">
        <v>98</v>
      </c>
      <c r="E103" s="130"/>
      <c r="F103" s="130"/>
      <c r="G103" s="130"/>
      <c r="H103" s="130"/>
      <c r="I103" s="131"/>
      <c r="J103" s="132">
        <f>J146</f>
        <v>0</v>
      </c>
      <c r="L103" s="128"/>
    </row>
    <row r="104" spans="1:31" s="9" customFormat="1" ht="24.95" hidden="1" customHeight="1">
      <c r="B104" s="123"/>
      <c r="D104" s="124" t="s">
        <v>99</v>
      </c>
      <c r="E104" s="125"/>
      <c r="F104" s="125"/>
      <c r="G104" s="125"/>
      <c r="H104" s="125"/>
      <c r="I104" s="126"/>
      <c r="J104" s="127">
        <f>J148</f>
        <v>0</v>
      </c>
      <c r="L104" s="123"/>
    </row>
    <row r="105" spans="1:31" s="10" customFormat="1" ht="19.899999999999999" hidden="1" customHeight="1">
      <c r="B105" s="128"/>
      <c r="D105" s="129" t="s">
        <v>100</v>
      </c>
      <c r="E105" s="130"/>
      <c r="F105" s="130"/>
      <c r="G105" s="130"/>
      <c r="H105" s="130"/>
      <c r="I105" s="131"/>
      <c r="J105" s="132">
        <f>J149</f>
        <v>0</v>
      </c>
      <c r="L105" s="128"/>
    </row>
    <row r="106" spans="1:31" s="10" customFormat="1" ht="19.899999999999999" hidden="1" customHeight="1">
      <c r="B106" s="128"/>
      <c r="D106" s="129" t="s">
        <v>101</v>
      </c>
      <c r="E106" s="130"/>
      <c r="F106" s="130"/>
      <c r="G106" s="130"/>
      <c r="H106" s="130"/>
      <c r="I106" s="131"/>
      <c r="J106" s="132">
        <f>J151</f>
        <v>0</v>
      </c>
      <c r="L106" s="128"/>
    </row>
    <row r="107" spans="1:31" s="2" customFormat="1" ht="21.75" hidden="1" customHeight="1">
      <c r="A107" s="29"/>
      <c r="B107" s="30"/>
      <c r="C107" s="29"/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hidden="1" customHeight="1">
      <c r="A108" s="29"/>
      <c r="B108" s="44"/>
      <c r="C108" s="45"/>
      <c r="D108" s="45"/>
      <c r="E108" s="45"/>
      <c r="F108" s="45"/>
      <c r="G108" s="45"/>
      <c r="H108" s="45"/>
      <c r="I108" s="117"/>
      <c r="J108" s="45"/>
      <c r="K108" s="45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idden="1"/>
    <row r="110" spans="1:31" hidden="1"/>
    <row r="111" spans="1:31" hidden="1"/>
    <row r="112" spans="1:31" s="2" customFormat="1" ht="6.95" customHeight="1">
      <c r="A112" s="29"/>
      <c r="B112" s="46"/>
      <c r="C112" s="47"/>
      <c r="D112" s="47"/>
      <c r="E112" s="47"/>
      <c r="F112" s="47"/>
      <c r="G112" s="47"/>
      <c r="H112" s="47"/>
      <c r="I112" s="118"/>
      <c r="J112" s="47"/>
      <c r="K112" s="47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102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16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44" t="str">
        <f>E7</f>
        <v>Oprava komunikací Hranečník - oprava 2</v>
      </c>
      <c r="F116" s="245"/>
      <c r="G116" s="245"/>
      <c r="H116" s="245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85</v>
      </c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7" t="str">
        <f>E9</f>
        <v>1 - Příjezdová komunikace Hranečník</v>
      </c>
      <c r="F118" s="243"/>
      <c r="G118" s="243"/>
      <c r="H118" s="243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 xml:space="preserve"> </v>
      </c>
      <c r="G120" s="29"/>
      <c r="H120" s="29"/>
      <c r="I120" s="94" t="s">
        <v>21</v>
      </c>
      <c r="J120" s="52" t="str">
        <f>IF(J12="","",J12)</f>
        <v>oprava 12.9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22</v>
      </c>
      <c r="D122" s="29"/>
      <c r="E122" s="29"/>
      <c r="F122" s="22" t="str">
        <f>E15</f>
        <v xml:space="preserve"> </v>
      </c>
      <c r="G122" s="29"/>
      <c r="H122" s="29"/>
      <c r="I122" s="94" t="s">
        <v>27</v>
      </c>
      <c r="J122" s="27" t="str">
        <f>E21</f>
        <v xml:space="preserve"> 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25</v>
      </c>
      <c r="D123" s="29"/>
      <c r="E123" s="29"/>
      <c r="F123" s="22" t="str">
        <f>IF(E18="","",E18)</f>
        <v>Vyplň údaj</v>
      </c>
      <c r="G123" s="29"/>
      <c r="H123" s="29"/>
      <c r="I123" s="94" t="s">
        <v>29</v>
      </c>
      <c r="J123" s="27" t="str">
        <f>E24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93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3"/>
      <c r="B125" s="134"/>
      <c r="C125" s="135" t="s">
        <v>103</v>
      </c>
      <c r="D125" s="136" t="s">
        <v>57</v>
      </c>
      <c r="E125" s="136" t="s">
        <v>53</v>
      </c>
      <c r="F125" s="136" t="s">
        <v>54</v>
      </c>
      <c r="G125" s="136" t="s">
        <v>104</v>
      </c>
      <c r="H125" s="136" t="s">
        <v>105</v>
      </c>
      <c r="I125" s="137" t="s">
        <v>106</v>
      </c>
      <c r="J125" s="138" t="s">
        <v>89</v>
      </c>
      <c r="K125" s="139" t="s">
        <v>107</v>
      </c>
      <c r="L125" s="140"/>
      <c r="M125" s="59" t="s">
        <v>1</v>
      </c>
      <c r="N125" s="60" t="s">
        <v>36</v>
      </c>
      <c r="O125" s="60" t="s">
        <v>108</v>
      </c>
      <c r="P125" s="60" t="s">
        <v>109</v>
      </c>
      <c r="Q125" s="60" t="s">
        <v>110</v>
      </c>
      <c r="R125" s="60" t="s">
        <v>111</v>
      </c>
      <c r="S125" s="60" t="s">
        <v>112</v>
      </c>
      <c r="T125" s="61" t="s">
        <v>113</v>
      </c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</row>
    <row r="126" spans="1:63" s="2" customFormat="1" ht="22.9" customHeight="1">
      <c r="A126" s="29"/>
      <c r="B126" s="30"/>
      <c r="C126" s="66" t="s">
        <v>114</v>
      </c>
      <c r="D126" s="29"/>
      <c r="E126" s="29"/>
      <c r="F126" s="29"/>
      <c r="G126" s="29"/>
      <c r="H126" s="29"/>
      <c r="I126" s="93"/>
      <c r="J126" s="141">
        <f>BK126</f>
        <v>0</v>
      </c>
      <c r="K126" s="29"/>
      <c r="L126" s="30"/>
      <c r="M126" s="62"/>
      <c r="N126" s="53"/>
      <c r="O126" s="63"/>
      <c r="P126" s="142">
        <f>P127+P148</f>
        <v>0</v>
      </c>
      <c r="Q126" s="63"/>
      <c r="R126" s="142">
        <f>R127+R148</f>
        <v>389.59231999999997</v>
      </c>
      <c r="S126" s="63"/>
      <c r="T126" s="143">
        <f>T127+T148</f>
        <v>294.40000000000003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71</v>
      </c>
      <c r="AU126" s="14" t="s">
        <v>91</v>
      </c>
      <c r="BK126" s="144">
        <f>BK127+BK148</f>
        <v>0</v>
      </c>
    </row>
    <row r="127" spans="1:63" s="12" customFormat="1" ht="25.9" customHeight="1">
      <c r="B127" s="145"/>
      <c r="D127" s="146" t="s">
        <v>71</v>
      </c>
      <c r="E127" s="147" t="s">
        <v>115</v>
      </c>
      <c r="F127" s="147" t="s">
        <v>116</v>
      </c>
      <c r="I127" s="148"/>
      <c r="J127" s="149">
        <f>BK127</f>
        <v>0</v>
      </c>
      <c r="L127" s="145"/>
      <c r="M127" s="150"/>
      <c r="N127" s="151"/>
      <c r="O127" s="151"/>
      <c r="P127" s="152">
        <f>P128+P130+P136+P138+P142+P146</f>
        <v>0</v>
      </c>
      <c r="Q127" s="151"/>
      <c r="R127" s="152">
        <f>R128+R130+R136+R138+R142+R146</f>
        <v>389.59231999999997</v>
      </c>
      <c r="S127" s="151"/>
      <c r="T127" s="153">
        <f>T128+T130+T136+T138+T142+T146</f>
        <v>294.40000000000003</v>
      </c>
      <c r="AR127" s="146" t="s">
        <v>77</v>
      </c>
      <c r="AT127" s="154" t="s">
        <v>71</v>
      </c>
      <c r="AU127" s="154" t="s">
        <v>72</v>
      </c>
      <c r="AY127" s="146" t="s">
        <v>117</v>
      </c>
      <c r="BK127" s="155">
        <f>BK128+BK130+BK136+BK138+BK142+BK146</f>
        <v>0</v>
      </c>
    </row>
    <row r="128" spans="1:63" s="12" customFormat="1" ht="22.9" customHeight="1">
      <c r="B128" s="145"/>
      <c r="D128" s="146" t="s">
        <v>71</v>
      </c>
      <c r="E128" s="156" t="s">
        <v>77</v>
      </c>
      <c r="F128" s="156" t="s">
        <v>118</v>
      </c>
      <c r="I128" s="148"/>
      <c r="J128" s="157">
        <f>BK128</f>
        <v>0</v>
      </c>
      <c r="L128" s="145"/>
      <c r="M128" s="150"/>
      <c r="N128" s="151"/>
      <c r="O128" s="151"/>
      <c r="P128" s="152">
        <f>P129</f>
        <v>0</v>
      </c>
      <c r="Q128" s="151"/>
      <c r="R128" s="152">
        <f>R129</f>
        <v>0.18400000000000002</v>
      </c>
      <c r="S128" s="151"/>
      <c r="T128" s="153">
        <f>T129</f>
        <v>294.40000000000003</v>
      </c>
      <c r="AR128" s="146" t="s">
        <v>77</v>
      </c>
      <c r="AT128" s="154" t="s">
        <v>71</v>
      </c>
      <c r="AU128" s="154" t="s">
        <v>77</v>
      </c>
      <c r="AY128" s="146" t="s">
        <v>117</v>
      </c>
      <c r="BK128" s="155">
        <f>BK129</f>
        <v>0</v>
      </c>
    </row>
    <row r="129" spans="1:65" s="2" customFormat="1" ht="24" customHeight="1">
      <c r="A129" s="29"/>
      <c r="B129" s="158"/>
      <c r="C129" s="159" t="s">
        <v>77</v>
      </c>
      <c r="D129" s="159" t="s">
        <v>119</v>
      </c>
      <c r="E129" s="160" t="s">
        <v>120</v>
      </c>
      <c r="F129" s="161" t="s">
        <v>121</v>
      </c>
      <c r="G129" s="162" t="s">
        <v>122</v>
      </c>
      <c r="H129" s="163">
        <v>1150</v>
      </c>
      <c r="I129" s="164"/>
      <c r="J129" s="165">
        <f>ROUND(I129*H129,2)</f>
        <v>0</v>
      </c>
      <c r="K129" s="166"/>
      <c r="L129" s="30"/>
      <c r="M129" s="167" t="s">
        <v>1</v>
      </c>
      <c r="N129" s="168" t="s">
        <v>37</v>
      </c>
      <c r="O129" s="55"/>
      <c r="P129" s="169">
        <f>O129*H129</f>
        <v>0</v>
      </c>
      <c r="Q129" s="169">
        <v>1.6000000000000001E-4</v>
      </c>
      <c r="R129" s="169">
        <f>Q129*H129</f>
        <v>0.18400000000000002</v>
      </c>
      <c r="S129" s="169">
        <v>0.25600000000000001</v>
      </c>
      <c r="T129" s="170">
        <f>S129*H129</f>
        <v>294.40000000000003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123</v>
      </c>
      <c r="AT129" s="171" t="s">
        <v>119</v>
      </c>
      <c r="AU129" s="171" t="s">
        <v>81</v>
      </c>
      <c r="AY129" s="14" t="s">
        <v>117</v>
      </c>
      <c r="BE129" s="172">
        <f>IF(N129="základní",J129,0)</f>
        <v>0</v>
      </c>
      <c r="BF129" s="172">
        <f>IF(N129="snížená",J129,0)</f>
        <v>0</v>
      </c>
      <c r="BG129" s="172">
        <f>IF(N129="zákl. přenesená",J129,0)</f>
        <v>0</v>
      </c>
      <c r="BH129" s="172">
        <f>IF(N129="sníž. přenesená",J129,0)</f>
        <v>0</v>
      </c>
      <c r="BI129" s="172">
        <f>IF(N129="nulová",J129,0)</f>
        <v>0</v>
      </c>
      <c r="BJ129" s="14" t="s">
        <v>77</v>
      </c>
      <c r="BK129" s="172">
        <f>ROUND(I129*H129,2)</f>
        <v>0</v>
      </c>
      <c r="BL129" s="14" t="s">
        <v>123</v>
      </c>
      <c r="BM129" s="171" t="s">
        <v>124</v>
      </c>
    </row>
    <row r="130" spans="1:65" s="12" customFormat="1" ht="22.9" customHeight="1">
      <c r="B130" s="145"/>
      <c r="D130" s="146" t="s">
        <v>71</v>
      </c>
      <c r="E130" s="156" t="s">
        <v>125</v>
      </c>
      <c r="F130" s="156" t="s">
        <v>126</v>
      </c>
      <c r="I130" s="148"/>
      <c r="J130" s="157">
        <f>BK130</f>
        <v>0</v>
      </c>
      <c r="L130" s="145"/>
      <c r="M130" s="150"/>
      <c r="N130" s="151"/>
      <c r="O130" s="151"/>
      <c r="P130" s="152">
        <f>SUM(P131:P135)</f>
        <v>0</v>
      </c>
      <c r="Q130" s="151"/>
      <c r="R130" s="152">
        <f>SUM(R131:R135)</f>
        <v>385.61649999999997</v>
      </c>
      <c r="S130" s="151"/>
      <c r="T130" s="153">
        <f>SUM(T131:T135)</f>
        <v>0</v>
      </c>
      <c r="AR130" s="146" t="s">
        <v>77</v>
      </c>
      <c r="AT130" s="154" t="s">
        <v>71</v>
      </c>
      <c r="AU130" s="154" t="s">
        <v>77</v>
      </c>
      <c r="AY130" s="146" t="s">
        <v>117</v>
      </c>
      <c r="BK130" s="155">
        <f>SUM(BK131:BK135)</f>
        <v>0</v>
      </c>
    </row>
    <row r="131" spans="1:65" s="2" customFormat="1" ht="24" customHeight="1">
      <c r="A131" s="29"/>
      <c r="B131" s="158"/>
      <c r="C131" s="159" t="s">
        <v>81</v>
      </c>
      <c r="D131" s="159" t="s">
        <v>119</v>
      </c>
      <c r="E131" s="160" t="s">
        <v>127</v>
      </c>
      <c r="F131" s="161" t="s">
        <v>128</v>
      </c>
      <c r="G131" s="162" t="s">
        <v>122</v>
      </c>
      <c r="H131" s="163">
        <v>1150</v>
      </c>
      <c r="I131" s="164"/>
      <c r="J131" s="165">
        <f>ROUND(I131*H131,2)</f>
        <v>0</v>
      </c>
      <c r="K131" s="166"/>
      <c r="L131" s="30"/>
      <c r="M131" s="167" t="s">
        <v>1</v>
      </c>
      <c r="N131" s="168" t="s">
        <v>37</v>
      </c>
      <c r="O131" s="55"/>
      <c r="P131" s="169">
        <f>O131*H131</f>
        <v>0</v>
      </c>
      <c r="Q131" s="169">
        <v>0.21099999999999999</v>
      </c>
      <c r="R131" s="169">
        <f>Q131*H131</f>
        <v>242.65</v>
      </c>
      <c r="S131" s="169">
        <v>0</v>
      </c>
      <c r="T131" s="170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123</v>
      </c>
      <c r="AT131" s="171" t="s">
        <v>119</v>
      </c>
      <c r="AU131" s="171" t="s">
        <v>81</v>
      </c>
      <c r="AY131" s="14" t="s">
        <v>117</v>
      </c>
      <c r="BE131" s="172">
        <f>IF(N131="základní",J131,0)</f>
        <v>0</v>
      </c>
      <c r="BF131" s="172">
        <f>IF(N131="snížená",J131,0)</f>
        <v>0</v>
      </c>
      <c r="BG131" s="172">
        <f>IF(N131="zákl. přenesená",J131,0)</f>
        <v>0</v>
      </c>
      <c r="BH131" s="172">
        <f>IF(N131="sníž. přenesená",J131,0)</f>
        <v>0</v>
      </c>
      <c r="BI131" s="172">
        <f>IF(N131="nulová",J131,0)</f>
        <v>0</v>
      </c>
      <c r="BJ131" s="14" t="s">
        <v>77</v>
      </c>
      <c r="BK131" s="172">
        <f>ROUND(I131*H131,2)</f>
        <v>0</v>
      </c>
      <c r="BL131" s="14" t="s">
        <v>123</v>
      </c>
      <c r="BM131" s="171" t="s">
        <v>129</v>
      </c>
    </row>
    <row r="132" spans="1:65" s="2" customFormat="1" ht="24" customHeight="1">
      <c r="A132" s="29"/>
      <c r="B132" s="158"/>
      <c r="C132" s="159" t="s">
        <v>130</v>
      </c>
      <c r="D132" s="159" t="s">
        <v>119</v>
      </c>
      <c r="E132" s="160" t="s">
        <v>131</v>
      </c>
      <c r="F132" s="161" t="s">
        <v>132</v>
      </c>
      <c r="G132" s="162" t="s">
        <v>122</v>
      </c>
      <c r="H132" s="163">
        <v>2300</v>
      </c>
      <c r="I132" s="164"/>
      <c r="J132" s="165">
        <f>ROUND(I132*H132,2)</f>
        <v>0</v>
      </c>
      <c r="K132" s="166"/>
      <c r="L132" s="30"/>
      <c r="M132" s="167" t="s">
        <v>1</v>
      </c>
      <c r="N132" s="168" t="s">
        <v>37</v>
      </c>
      <c r="O132" s="55"/>
      <c r="P132" s="169">
        <f>O132*H132</f>
        <v>0</v>
      </c>
      <c r="Q132" s="169">
        <v>7.1000000000000002E-4</v>
      </c>
      <c r="R132" s="169">
        <f>Q132*H132</f>
        <v>1.633</v>
      </c>
      <c r="S132" s="169">
        <v>0</v>
      </c>
      <c r="T132" s="170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123</v>
      </c>
      <c r="AT132" s="171" t="s">
        <v>119</v>
      </c>
      <c r="AU132" s="171" t="s">
        <v>81</v>
      </c>
      <c r="AY132" s="14" t="s">
        <v>117</v>
      </c>
      <c r="BE132" s="172">
        <f>IF(N132="základní",J132,0)</f>
        <v>0</v>
      </c>
      <c r="BF132" s="172">
        <f>IF(N132="snížená",J132,0)</f>
        <v>0</v>
      </c>
      <c r="BG132" s="172">
        <f>IF(N132="zákl. přenesená",J132,0)</f>
        <v>0</v>
      </c>
      <c r="BH132" s="172">
        <f>IF(N132="sníž. přenesená",J132,0)</f>
        <v>0</v>
      </c>
      <c r="BI132" s="172">
        <f>IF(N132="nulová",J132,0)</f>
        <v>0</v>
      </c>
      <c r="BJ132" s="14" t="s">
        <v>77</v>
      </c>
      <c r="BK132" s="172">
        <f>ROUND(I132*H132,2)</f>
        <v>0</v>
      </c>
      <c r="BL132" s="14" t="s">
        <v>123</v>
      </c>
      <c r="BM132" s="171" t="s">
        <v>133</v>
      </c>
    </row>
    <row r="133" spans="1:65" s="2" customFormat="1" ht="24" customHeight="1">
      <c r="A133" s="29"/>
      <c r="B133" s="158"/>
      <c r="C133" s="159" t="s">
        <v>123</v>
      </c>
      <c r="D133" s="159" t="s">
        <v>119</v>
      </c>
      <c r="E133" s="160" t="s">
        <v>134</v>
      </c>
      <c r="F133" s="161" t="s">
        <v>135</v>
      </c>
      <c r="G133" s="162" t="s">
        <v>122</v>
      </c>
      <c r="H133" s="163">
        <v>1150</v>
      </c>
      <c r="I133" s="164"/>
      <c r="J133" s="165">
        <f>ROUND(I133*H133,2)</f>
        <v>0</v>
      </c>
      <c r="K133" s="166"/>
      <c r="L133" s="30"/>
      <c r="M133" s="167" t="s">
        <v>1</v>
      </c>
      <c r="N133" s="168" t="s">
        <v>37</v>
      </c>
      <c r="O133" s="55"/>
      <c r="P133" s="169">
        <f>O133*H133</f>
        <v>0</v>
      </c>
      <c r="Q133" s="169">
        <v>0.10373</v>
      </c>
      <c r="R133" s="169">
        <f>Q133*H133</f>
        <v>119.2895</v>
      </c>
      <c r="S133" s="169">
        <v>0</v>
      </c>
      <c r="T133" s="170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123</v>
      </c>
      <c r="AT133" s="171" t="s">
        <v>119</v>
      </c>
      <c r="AU133" s="171" t="s">
        <v>81</v>
      </c>
      <c r="AY133" s="14" t="s">
        <v>117</v>
      </c>
      <c r="BE133" s="172">
        <f>IF(N133="základní",J133,0)</f>
        <v>0</v>
      </c>
      <c r="BF133" s="172">
        <f>IF(N133="snížená",J133,0)</f>
        <v>0</v>
      </c>
      <c r="BG133" s="172">
        <f>IF(N133="zákl. přenesená",J133,0)</f>
        <v>0</v>
      </c>
      <c r="BH133" s="172">
        <f>IF(N133="sníž. přenesená",J133,0)</f>
        <v>0</v>
      </c>
      <c r="BI133" s="172">
        <f>IF(N133="nulová",J133,0)</f>
        <v>0</v>
      </c>
      <c r="BJ133" s="14" t="s">
        <v>77</v>
      </c>
      <c r="BK133" s="172">
        <f>ROUND(I133*H133,2)</f>
        <v>0</v>
      </c>
      <c r="BL133" s="14" t="s">
        <v>123</v>
      </c>
      <c r="BM133" s="171" t="s">
        <v>136</v>
      </c>
    </row>
    <row r="134" spans="1:65" s="2" customFormat="1" ht="16.5" customHeight="1">
      <c r="A134" s="29"/>
      <c r="B134" s="158"/>
      <c r="C134" s="159" t="s">
        <v>125</v>
      </c>
      <c r="D134" s="159" t="s">
        <v>119</v>
      </c>
      <c r="E134" s="160" t="s">
        <v>137</v>
      </c>
      <c r="F134" s="161" t="s">
        <v>138</v>
      </c>
      <c r="G134" s="162" t="s">
        <v>139</v>
      </c>
      <c r="H134" s="163">
        <v>20</v>
      </c>
      <c r="I134" s="164"/>
      <c r="J134" s="165">
        <f>ROUND(I134*H134,2)</f>
        <v>0</v>
      </c>
      <c r="K134" s="166"/>
      <c r="L134" s="30"/>
      <c r="M134" s="167" t="s">
        <v>1</v>
      </c>
      <c r="N134" s="168" t="s">
        <v>37</v>
      </c>
      <c r="O134" s="55"/>
      <c r="P134" s="169">
        <f>O134*H134</f>
        <v>0</v>
      </c>
      <c r="Q134" s="169">
        <v>0.1837</v>
      </c>
      <c r="R134" s="169">
        <f>Q134*H134</f>
        <v>3.6739999999999999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123</v>
      </c>
      <c r="AT134" s="171" t="s">
        <v>119</v>
      </c>
      <c r="AU134" s="171" t="s">
        <v>81</v>
      </c>
      <c r="AY134" s="14" t="s">
        <v>117</v>
      </c>
      <c r="BE134" s="172">
        <f>IF(N134="základní",J134,0)</f>
        <v>0</v>
      </c>
      <c r="BF134" s="172">
        <f>IF(N134="snížená",J134,0)</f>
        <v>0</v>
      </c>
      <c r="BG134" s="172">
        <f>IF(N134="zákl. přenesená",J134,0)</f>
        <v>0</v>
      </c>
      <c r="BH134" s="172">
        <f>IF(N134="sníž. přenesená",J134,0)</f>
        <v>0</v>
      </c>
      <c r="BI134" s="172">
        <f>IF(N134="nulová",J134,0)</f>
        <v>0</v>
      </c>
      <c r="BJ134" s="14" t="s">
        <v>77</v>
      </c>
      <c r="BK134" s="172">
        <f>ROUND(I134*H134,2)</f>
        <v>0</v>
      </c>
      <c r="BL134" s="14" t="s">
        <v>123</v>
      </c>
      <c r="BM134" s="171" t="s">
        <v>140</v>
      </c>
    </row>
    <row r="135" spans="1:65" s="2" customFormat="1" ht="16.5" customHeight="1">
      <c r="A135" s="29"/>
      <c r="B135" s="158"/>
      <c r="C135" s="159" t="s">
        <v>141</v>
      </c>
      <c r="D135" s="159" t="s">
        <v>119</v>
      </c>
      <c r="E135" s="160" t="s">
        <v>142</v>
      </c>
      <c r="F135" s="161" t="s">
        <v>143</v>
      </c>
      <c r="G135" s="162" t="s">
        <v>139</v>
      </c>
      <c r="H135" s="163">
        <v>100</v>
      </c>
      <c r="I135" s="164"/>
      <c r="J135" s="165">
        <f>ROUND(I135*H135,2)</f>
        <v>0</v>
      </c>
      <c r="K135" s="166"/>
      <c r="L135" s="30"/>
      <c r="M135" s="167" t="s">
        <v>1</v>
      </c>
      <c r="N135" s="168" t="s">
        <v>37</v>
      </c>
      <c r="O135" s="55"/>
      <c r="P135" s="169">
        <f>O135*H135</f>
        <v>0</v>
      </c>
      <c r="Q135" s="169">
        <v>0.1837</v>
      </c>
      <c r="R135" s="169">
        <f>Q135*H135</f>
        <v>18.37</v>
      </c>
      <c r="S135" s="169">
        <v>0</v>
      </c>
      <c r="T135" s="170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123</v>
      </c>
      <c r="AT135" s="171" t="s">
        <v>119</v>
      </c>
      <c r="AU135" s="171" t="s">
        <v>81</v>
      </c>
      <c r="AY135" s="14" t="s">
        <v>117</v>
      </c>
      <c r="BE135" s="172">
        <f>IF(N135="základní",J135,0)</f>
        <v>0</v>
      </c>
      <c r="BF135" s="172">
        <f>IF(N135="snížená",J135,0)</f>
        <v>0</v>
      </c>
      <c r="BG135" s="172">
        <f>IF(N135="zákl. přenesená",J135,0)</f>
        <v>0</v>
      </c>
      <c r="BH135" s="172">
        <f>IF(N135="sníž. přenesená",J135,0)</f>
        <v>0</v>
      </c>
      <c r="BI135" s="172">
        <f>IF(N135="nulová",J135,0)</f>
        <v>0</v>
      </c>
      <c r="BJ135" s="14" t="s">
        <v>77</v>
      </c>
      <c r="BK135" s="172">
        <f>ROUND(I135*H135,2)</f>
        <v>0</v>
      </c>
      <c r="BL135" s="14" t="s">
        <v>123</v>
      </c>
      <c r="BM135" s="171" t="s">
        <v>144</v>
      </c>
    </row>
    <row r="136" spans="1:65" s="12" customFormat="1" ht="22.9" customHeight="1">
      <c r="B136" s="145"/>
      <c r="D136" s="146" t="s">
        <v>71</v>
      </c>
      <c r="E136" s="156" t="s">
        <v>145</v>
      </c>
      <c r="F136" s="156" t="s">
        <v>146</v>
      </c>
      <c r="I136" s="148"/>
      <c r="J136" s="157">
        <f>BK136</f>
        <v>0</v>
      </c>
      <c r="L136" s="145"/>
      <c r="M136" s="150"/>
      <c r="N136" s="151"/>
      <c r="O136" s="151"/>
      <c r="P136" s="152">
        <f>P137</f>
        <v>0</v>
      </c>
      <c r="Q136" s="151"/>
      <c r="R136" s="152">
        <f>R137</f>
        <v>3.7871999999999999</v>
      </c>
      <c r="S136" s="151"/>
      <c r="T136" s="153">
        <f>T137</f>
        <v>0</v>
      </c>
      <c r="AR136" s="146" t="s">
        <v>77</v>
      </c>
      <c r="AT136" s="154" t="s">
        <v>71</v>
      </c>
      <c r="AU136" s="154" t="s">
        <v>77</v>
      </c>
      <c r="AY136" s="146" t="s">
        <v>117</v>
      </c>
      <c r="BK136" s="155">
        <f>BK137</f>
        <v>0</v>
      </c>
    </row>
    <row r="137" spans="1:65" s="2" customFormat="1" ht="24" customHeight="1">
      <c r="A137" s="29"/>
      <c r="B137" s="158"/>
      <c r="C137" s="159" t="s">
        <v>147</v>
      </c>
      <c r="D137" s="159" t="s">
        <v>119</v>
      </c>
      <c r="E137" s="160" t="s">
        <v>148</v>
      </c>
      <c r="F137" s="161" t="s">
        <v>149</v>
      </c>
      <c r="G137" s="162" t="s">
        <v>150</v>
      </c>
      <c r="H137" s="163">
        <v>9</v>
      </c>
      <c r="I137" s="164"/>
      <c r="J137" s="165">
        <f>ROUND(I137*H137,2)</f>
        <v>0</v>
      </c>
      <c r="K137" s="166"/>
      <c r="L137" s="30"/>
      <c r="M137" s="167" t="s">
        <v>1</v>
      </c>
      <c r="N137" s="168" t="s">
        <v>37</v>
      </c>
      <c r="O137" s="55"/>
      <c r="P137" s="169">
        <f>O137*H137</f>
        <v>0</v>
      </c>
      <c r="Q137" s="169">
        <v>0.42080000000000001</v>
      </c>
      <c r="R137" s="169">
        <f>Q137*H137</f>
        <v>3.7871999999999999</v>
      </c>
      <c r="S137" s="169">
        <v>0</v>
      </c>
      <c r="T137" s="170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123</v>
      </c>
      <c r="AT137" s="171" t="s">
        <v>119</v>
      </c>
      <c r="AU137" s="171" t="s">
        <v>81</v>
      </c>
      <c r="AY137" s="14" t="s">
        <v>117</v>
      </c>
      <c r="BE137" s="172">
        <f>IF(N137="základní",J137,0)</f>
        <v>0</v>
      </c>
      <c r="BF137" s="172">
        <f>IF(N137="snížená",J137,0)</f>
        <v>0</v>
      </c>
      <c r="BG137" s="172">
        <f>IF(N137="zákl. přenesená",J137,0)</f>
        <v>0</v>
      </c>
      <c r="BH137" s="172">
        <f>IF(N137="sníž. přenesená",J137,0)</f>
        <v>0</v>
      </c>
      <c r="BI137" s="172">
        <f>IF(N137="nulová",J137,0)</f>
        <v>0</v>
      </c>
      <c r="BJ137" s="14" t="s">
        <v>77</v>
      </c>
      <c r="BK137" s="172">
        <f>ROUND(I137*H137,2)</f>
        <v>0</v>
      </c>
      <c r="BL137" s="14" t="s">
        <v>123</v>
      </c>
      <c r="BM137" s="171" t="s">
        <v>151</v>
      </c>
    </row>
    <row r="138" spans="1:65" s="12" customFormat="1" ht="22.9" customHeight="1">
      <c r="B138" s="145"/>
      <c r="D138" s="146" t="s">
        <v>71</v>
      </c>
      <c r="E138" s="156" t="s">
        <v>152</v>
      </c>
      <c r="F138" s="156" t="s">
        <v>153</v>
      </c>
      <c r="I138" s="148"/>
      <c r="J138" s="157">
        <f>BK138</f>
        <v>0</v>
      </c>
      <c r="L138" s="145"/>
      <c r="M138" s="150"/>
      <c r="N138" s="151"/>
      <c r="O138" s="151"/>
      <c r="P138" s="152">
        <f>SUM(P139:P141)</f>
        <v>0</v>
      </c>
      <c r="Q138" s="151"/>
      <c r="R138" s="152">
        <f>SUM(R139:R141)</f>
        <v>4.62E-3</v>
      </c>
      <c r="S138" s="151"/>
      <c r="T138" s="153">
        <f>SUM(T139:T141)</f>
        <v>0</v>
      </c>
      <c r="AR138" s="146" t="s">
        <v>77</v>
      </c>
      <c r="AT138" s="154" t="s">
        <v>71</v>
      </c>
      <c r="AU138" s="154" t="s">
        <v>77</v>
      </c>
      <c r="AY138" s="146" t="s">
        <v>117</v>
      </c>
      <c r="BK138" s="155">
        <f>SUM(BK139:BK141)</f>
        <v>0</v>
      </c>
    </row>
    <row r="139" spans="1:65" s="2" customFormat="1" ht="16.5" customHeight="1">
      <c r="A139" s="29"/>
      <c r="B139" s="158"/>
      <c r="C139" s="159" t="s">
        <v>145</v>
      </c>
      <c r="D139" s="159" t="s">
        <v>119</v>
      </c>
      <c r="E139" s="160" t="s">
        <v>154</v>
      </c>
      <c r="F139" s="161" t="s">
        <v>155</v>
      </c>
      <c r="G139" s="162" t="s">
        <v>139</v>
      </c>
      <c r="H139" s="163">
        <v>42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37</v>
      </c>
      <c r="O139" s="55"/>
      <c r="P139" s="169">
        <f>O139*H139</f>
        <v>0</v>
      </c>
      <c r="Q139" s="169">
        <v>1.1E-4</v>
      </c>
      <c r="R139" s="169">
        <f>Q139*H139</f>
        <v>4.62E-3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123</v>
      </c>
      <c r="AT139" s="171" t="s">
        <v>119</v>
      </c>
      <c r="AU139" s="171" t="s">
        <v>81</v>
      </c>
      <c r="AY139" s="14" t="s">
        <v>117</v>
      </c>
      <c r="BE139" s="172">
        <f>IF(N139="základní",J139,0)</f>
        <v>0</v>
      </c>
      <c r="BF139" s="172">
        <f>IF(N139="snížená",J139,0)</f>
        <v>0</v>
      </c>
      <c r="BG139" s="172">
        <f>IF(N139="zákl. přenesená",J139,0)</f>
        <v>0</v>
      </c>
      <c r="BH139" s="172">
        <f>IF(N139="sníž. přenesená",J139,0)</f>
        <v>0</v>
      </c>
      <c r="BI139" s="172">
        <f>IF(N139="nulová",J139,0)</f>
        <v>0</v>
      </c>
      <c r="BJ139" s="14" t="s">
        <v>77</v>
      </c>
      <c r="BK139" s="172">
        <f>ROUND(I139*H139,2)</f>
        <v>0</v>
      </c>
      <c r="BL139" s="14" t="s">
        <v>123</v>
      </c>
      <c r="BM139" s="171" t="s">
        <v>156</v>
      </c>
    </row>
    <row r="140" spans="1:65" s="2" customFormat="1" ht="16.5" customHeight="1">
      <c r="A140" s="29"/>
      <c r="B140" s="158"/>
      <c r="C140" s="159" t="s">
        <v>152</v>
      </c>
      <c r="D140" s="159" t="s">
        <v>119</v>
      </c>
      <c r="E140" s="160" t="s">
        <v>157</v>
      </c>
      <c r="F140" s="161" t="s">
        <v>158</v>
      </c>
      <c r="G140" s="162" t="s">
        <v>139</v>
      </c>
      <c r="H140" s="163">
        <v>42</v>
      </c>
      <c r="I140" s="164"/>
      <c r="J140" s="165">
        <f>ROUND(I140*H140,2)</f>
        <v>0</v>
      </c>
      <c r="K140" s="166"/>
      <c r="L140" s="30"/>
      <c r="M140" s="167" t="s">
        <v>1</v>
      </c>
      <c r="N140" s="168" t="s">
        <v>37</v>
      </c>
      <c r="O140" s="55"/>
      <c r="P140" s="169">
        <f>O140*H140</f>
        <v>0</v>
      </c>
      <c r="Q140" s="169">
        <v>0</v>
      </c>
      <c r="R140" s="169">
        <f>Q140*H140</f>
        <v>0</v>
      </c>
      <c r="S140" s="169">
        <v>0</v>
      </c>
      <c r="T140" s="170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123</v>
      </c>
      <c r="AT140" s="171" t="s">
        <v>119</v>
      </c>
      <c r="AU140" s="171" t="s">
        <v>81</v>
      </c>
      <c r="AY140" s="14" t="s">
        <v>117</v>
      </c>
      <c r="BE140" s="172">
        <f>IF(N140="základní",J140,0)</f>
        <v>0</v>
      </c>
      <c r="BF140" s="172">
        <f>IF(N140="snížená",J140,0)</f>
        <v>0</v>
      </c>
      <c r="BG140" s="172">
        <f>IF(N140="zákl. přenesená",J140,0)</f>
        <v>0</v>
      </c>
      <c r="BH140" s="172">
        <f>IF(N140="sníž. přenesená",J140,0)</f>
        <v>0</v>
      </c>
      <c r="BI140" s="172">
        <f>IF(N140="nulová",J140,0)</f>
        <v>0</v>
      </c>
      <c r="BJ140" s="14" t="s">
        <v>77</v>
      </c>
      <c r="BK140" s="172">
        <f>ROUND(I140*H140,2)</f>
        <v>0</v>
      </c>
      <c r="BL140" s="14" t="s">
        <v>123</v>
      </c>
      <c r="BM140" s="171" t="s">
        <v>159</v>
      </c>
    </row>
    <row r="141" spans="1:65" s="2" customFormat="1" ht="16.5" customHeight="1">
      <c r="A141" s="29"/>
      <c r="B141" s="158"/>
      <c r="C141" s="159" t="s">
        <v>160</v>
      </c>
      <c r="D141" s="159" t="s">
        <v>119</v>
      </c>
      <c r="E141" s="160" t="s">
        <v>161</v>
      </c>
      <c r="F141" s="161" t="s">
        <v>162</v>
      </c>
      <c r="G141" s="162" t="s">
        <v>163</v>
      </c>
      <c r="H141" s="163">
        <v>28.75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37</v>
      </c>
      <c r="O141" s="55"/>
      <c r="P141" s="169">
        <f>O141*H141</f>
        <v>0</v>
      </c>
      <c r="Q141" s="169">
        <v>0</v>
      </c>
      <c r="R141" s="169">
        <f>Q141*H141</f>
        <v>0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123</v>
      </c>
      <c r="AT141" s="171" t="s">
        <v>119</v>
      </c>
      <c r="AU141" s="171" t="s">
        <v>81</v>
      </c>
      <c r="AY141" s="14" t="s">
        <v>117</v>
      </c>
      <c r="BE141" s="172">
        <f>IF(N141="základní",J141,0)</f>
        <v>0</v>
      </c>
      <c r="BF141" s="172">
        <f>IF(N141="snížená",J141,0)</f>
        <v>0</v>
      </c>
      <c r="BG141" s="172">
        <f>IF(N141="zákl. přenesená",J141,0)</f>
        <v>0</v>
      </c>
      <c r="BH141" s="172">
        <f>IF(N141="sníž. přenesená",J141,0)</f>
        <v>0</v>
      </c>
      <c r="BI141" s="172">
        <f>IF(N141="nulová",J141,0)</f>
        <v>0</v>
      </c>
      <c r="BJ141" s="14" t="s">
        <v>77</v>
      </c>
      <c r="BK141" s="172">
        <f>ROUND(I141*H141,2)</f>
        <v>0</v>
      </c>
      <c r="BL141" s="14" t="s">
        <v>123</v>
      </c>
      <c r="BM141" s="171" t="s">
        <v>164</v>
      </c>
    </row>
    <row r="142" spans="1:65" s="12" customFormat="1" ht="22.9" customHeight="1">
      <c r="B142" s="145"/>
      <c r="D142" s="146" t="s">
        <v>71</v>
      </c>
      <c r="E142" s="156" t="s">
        <v>165</v>
      </c>
      <c r="F142" s="156" t="s">
        <v>166</v>
      </c>
      <c r="I142" s="148"/>
      <c r="J142" s="157">
        <f>BK142</f>
        <v>0</v>
      </c>
      <c r="L142" s="145"/>
      <c r="M142" s="150"/>
      <c r="N142" s="151"/>
      <c r="O142" s="151"/>
      <c r="P142" s="152">
        <f>SUM(P143:P145)</f>
        <v>0</v>
      </c>
      <c r="Q142" s="151"/>
      <c r="R142" s="152">
        <f>SUM(R143:R145)</f>
        <v>0</v>
      </c>
      <c r="S142" s="151"/>
      <c r="T142" s="153">
        <f>SUM(T143:T145)</f>
        <v>0</v>
      </c>
      <c r="AR142" s="146" t="s">
        <v>77</v>
      </c>
      <c r="AT142" s="154" t="s">
        <v>71</v>
      </c>
      <c r="AU142" s="154" t="s">
        <v>77</v>
      </c>
      <c r="AY142" s="146" t="s">
        <v>117</v>
      </c>
      <c r="BK142" s="155">
        <f>SUM(BK143:BK145)</f>
        <v>0</v>
      </c>
    </row>
    <row r="143" spans="1:65" s="2" customFormat="1" ht="16.5" customHeight="1">
      <c r="A143" s="29"/>
      <c r="B143" s="158"/>
      <c r="C143" s="159" t="s">
        <v>167</v>
      </c>
      <c r="D143" s="159" t="s">
        <v>119</v>
      </c>
      <c r="E143" s="160" t="s">
        <v>168</v>
      </c>
      <c r="F143" s="161" t="s">
        <v>169</v>
      </c>
      <c r="G143" s="162" t="s">
        <v>163</v>
      </c>
      <c r="H143" s="163">
        <v>294.39999999999998</v>
      </c>
      <c r="I143" s="164"/>
      <c r="J143" s="165">
        <f>ROUND(I143*H143,2)</f>
        <v>0</v>
      </c>
      <c r="K143" s="166"/>
      <c r="L143" s="30"/>
      <c r="M143" s="167" t="s">
        <v>1</v>
      </c>
      <c r="N143" s="168" t="s">
        <v>37</v>
      </c>
      <c r="O143" s="55"/>
      <c r="P143" s="169">
        <f>O143*H143</f>
        <v>0</v>
      </c>
      <c r="Q143" s="169">
        <v>0</v>
      </c>
      <c r="R143" s="169">
        <f>Q143*H143</f>
        <v>0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123</v>
      </c>
      <c r="AT143" s="171" t="s">
        <v>119</v>
      </c>
      <c r="AU143" s="171" t="s">
        <v>81</v>
      </c>
      <c r="AY143" s="14" t="s">
        <v>117</v>
      </c>
      <c r="BE143" s="172">
        <f>IF(N143="základní",J143,0)</f>
        <v>0</v>
      </c>
      <c r="BF143" s="172">
        <f>IF(N143="snížená",J143,0)</f>
        <v>0</v>
      </c>
      <c r="BG143" s="172">
        <f>IF(N143="zákl. přenesená",J143,0)</f>
        <v>0</v>
      </c>
      <c r="BH143" s="172">
        <f>IF(N143="sníž. přenesená",J143,0)</f>
        <v>0</v>
      </c>
      <c r="BI143" s="172">
        <f>IF(N143="nulová",J143,0)</f>
        <v>0</v>
      </c>
      <c r="BJ143" s="14" t="s">
        <v>77</v>
      </c>
      <c r="BK143" s="172">
        <f>ROUND(I143*H143,2)</f>
        <v>0</v>
      </c>
      <c r="BL143" s="14" t="s">
        <v>123</v>
      </c>
      <c r="BM143" s="171" t="s">
        <v>170</v>
      </c>
    </row>
    <row r="144" spans="1:65" s="2" customFormat="1" ht="24" customHeight="1">
      <c r="A144" s="29"/>
      <c r="B144" s="158"/>
      <c r="C144" s="159" t="s">
        <v>171</v>
      </c>
      <c r="D144" s="159" t="s">
        <v>119</v>
      </c>
      <c r="E144" s="160" t="s">
        <v>172</v>
      </c>
      <c r="F144" s="161" t="s">
        <v>173</v>
      </c>
      <c r="G144" s="162" t="s">
        <v>163</v>
      </c>
      <c r="H144" s="163">
        <v>5299.2</v>
      </c>
      <c r="I144" s="164"/>
      <c r="J144" s="165">
        <f>ROUND(I144*H144,2)</f>
        <v>0</v>
      </c>
      <c r="K144" s="166"/>
      <c r="L144" s="30"/>
      <c r="M144" s="167" t="s">
        <v>1</v>
      </c>
      <c r="N144" s="168" t="s">
        <v>37</v>
      </c>
      <c r="O144" s="55"/>
      <c r="P144" s="169">
        <f>O144*H144</f>
        <v>0</v>
      </c>
      <c r="Q144" s="169">
        <v>0</v>
      </c>
      <c r="R144" s="169">
        <f>Q144*H144</f>
        <v>0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123</v>
      </c>
      <c r="AT144" s="171" t="s">
        <v>119</v>
      </c>
      <c r="AU144" s="171" t="s">
        <v>81</v>
      </c>
      <c r="AY144" s="14" t="s">
        <v>117</v>
      </c>
      <c r="BE144" s="172">
        <f>IF(N144="základní",J144,0)</f>
        <v>0</v>
      </c>
      <c r="BF144" s="172">
        <f>IF(N144="snížená",J144,0)</f>
        <v>0</v>
      </c>
      <c r="BG144" s="172">
        <f>IF(N144="zákl. přenesená",J144,0)</f>
        <v>0</v>
      </c>
      <c r="BH144" s="172">
        <f>IF(N144="sníž. přenesená",J144,0)</f>
        <v>0</v>
      </c>
      <c r="BI144" s="172">
        <f>IF(N144="nulová",J144,0)</f>
        <v>0</v>
      </c>
      <c r="BJ144" s="14" t="s">
        <v>77</v>
      </c>
      <c r="BK144" s="172">
        <f>ROUND(I144*H144,2)</f>
        <v>0</v>
      </c>
      <c r="BL144" s="14" t="s">
        <v>123</v>
      </c>
      <c r="BM144" s="171" t="s">
        <v>174</v>
      </c>
    </row>
    <row r="145" spans="1:65" s="2" customFormat="1" ht="16.5" customHeight="1">
      <c r="A145" s="29"/>
      <c r="B145" s="158"/>
      <c r="C145" s="189" t="s">
        <v>175</v>
      </c>
      <c r="D145" s="189" t="s">
        <v>119</v>
      </c>
      <c r="E145" s="190" t="s">
        <v>176</v>
      </c>
      <c r="F145" s="191" t="s">
        <v>177</v>
      </c>
      <c r="G145" s="192" t="s">
        <v>178</v>
      </c>
      <c r="H145" s="193">
        <v>1</v>
      </c>
      <c r="I145" s="194"/>
      <c r="J145" s="194">
        <f>ROUND(I145*H145,2)</f>
        <v>0</v>
      </c>
      <c r="K145" s="166"/>
      <c r="L145" s="30" t="s">
        <v>404</v>
      </c>
      <c r="M145" s="167" t="s">
        <v>1</v>
      </c>
      <c r="N145" s="168" t="s">
        <v>37</v>
      </c>
      <c r="O145" s="55"/>
      <c r="P145" s="169">
        <f>O145*H145</f>
        <v>0</v>
      </c>
      <c r="Q145" s="169">
        <v>0</v>
      </c>
      <c r="R145" s="169">
        <f>Q145*H145</f>
        <v>0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123</v>
      </c>
      <c r="AT145" s="171" t="s">
        <v>119</v>
      </c>
      <c r="AU145" s="171" t="s">
        <v>81</v>
      </c>
      <c r="AY145" s="14" t="s">
        <v>117</v>
      </c>
      <c r="BE145" s="172">
        <f>IF(N145="základní",J145,0)</f>
        <v>0</v>
      </c>
      <c r="BF145" s="172">
        <f>IF(N145="snížená",J145,0)</f>
        <v>0</v>
      </c>
      <c r="BG145" s="172">
        <f>IF(N145="zákl. přenesená",J145,0)</f>
        <v>0</v>
      </c>
      <c r="BH145" s="172">
        <f>IF(N145="sníž. přenesená",J145,0)</f>
        <v>0</v>
      </c>
      <c r="BI145" s="172">
        <f>IF(N145="nulová",J145,0)</f>
        <v>0</v>
      </c>
      <c r="BJ145" s="14" t="s">
        <v>77</v>
      </c>
      <c r="BK145" s="172">
        <f>ROUND(I145*H145,2)</f>
        <v>0</v>
      </c>
      <c r="BL145" s="14" t="s">
        <v>123</v>
      </c>
      <c r="BM145" s="171" t="s">
        <v>179</v>
      </c>
    </row>
    <row r="146" spans="1:65" s="12" customFormat="1" ht="22.9" customHeight="1">
      <c r="B146" s="145"/>
      <c r="D146" s="146" t="s">
        <v>71</v>
      </c>
      <c r="E146" s="156" t="s">
        <v>180</v>
      </c>
      <c r="F146" s="156" t="s">
        <v>181</v>
      </c>
      <c r="I146" s="148"/>
      <c r="J146" s="157">
        <f>BK146</f>
        <v>0</v>
      </c>
      <c r="L146" s="145"/>
      <c r="M146" s="150"/>
      <c r="N146" s="151"/>
      <c r="O146" s="151"/>
      <c r="P146" s="152">
        <f>P147</f>
        <v>0</v>
      </c>
      <c r="Q146" s="151"/>
      <c r="R146" s="152">
        <f>R147</f>
        <v>0</v>
      </c>
      <c r="S146" s="151"/>
      <c r="T146" s="153">
        <f>T147</f>
        <v>0</v>
      </c>
      <c r="AR146" s="146" t="s">
        <v>77</v>
      </c>
      <c r="AT146" s="154" t="s">
        <v>71</v>
      </c>
      <c r="AU146" s="154" t="s">
        <v>77</v>
      </c>
      <c r="AY146" s="146" t="s">
        <v>117</v>
      </c>
      <c r="BK146" s="155">
        <f>BK147</f>
        <v>0</v>
      </c>
    </row>
    <row r="147" spans="1:65" s="2" customFormat="1" ht="24" customHeight="1">
      <c r="A147" s="29"/>
      <c r="B147" s="158"/>
      <c r="C147" s="159" t="s">
        <v>182</v>
      </c>
      <c r="D147" s="159" t="s">
        <v>119</v>
      </c>
      <c r="E147" s="160" t="s">
        <v>183</v>
      </c>
      <c r="F147" s="161" t="s">
        <v>184</v>
      </c>
      <c r="G147" s="162" t="s">
        <v>163</v>
      </c>
      <c r="H147" s="163">
        <v>389.59199999999998</v>
      </c>
      <c r="I147" s="164"/>
      <c r="J147" s="165">
        <f>ROUND(I147*H147,2)</f>
        <v>0</v>
      </c>
      <c r="K147" s="166"/>
      <c r="L147" s="30"/>
      <c r="M147" s="167" t="s">
        <v>1</v>
      </c>
      <c r="N147" s="168" t="s">
        <v>37</v>
      </c>
      <c r="O147" s="55"/>
      <c r="P147" s="169">
        <f>O147*H147</f>
        <v>0</v>
      </c>
      <c r="Q147" s="169">
        <v>0</v>
      </c>
      <c r="R147" s="169">
        <f>Q147*H147</f>
        <v>0</v>
      </c>
      <c r="S147" s="169">
        <v>0</v>
      </c>
      <c r="T147" s="170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123</v>
      </c>
      <c r="AT147" s="171" t="s">
        <v>119</v>
      </c>
      <c r="AU147" s="171" t="s">
        <v>81</v>
      </c>
      <c r="AY147" s="14" t="s">
        <v>117</v>
      </c>
      <c r="BE147" s="172">
        <f>IF(N147="základní",J147,0)</f>
        <v>0</v>
      </c>
      <c r="BF147" s="172">
        <f>IF(N147="snížená",J147,0)</f>
        <v>0</v>
      </c>
      <c r="BG147" s="172">
        <f>IF(N147="zákl. přenesená",J147,0)</f>
        <v>0</v>
      </c>
      <c r="BH147" s="172">
        <f>IF(N147="sníž. přenesená",J147,0)</f>
        <v>0</v>
      </c>
      <c r="BI147" s="172">
        <f>IF(N147="nulová",J147,0)</f>
        <v>0</v>
      </c>
      <c r="BJ147" s="14" t="s">
        <v>77</v>
      </c>
      <c r="BK147" s="172">
        <f>ROUND(I147*H147,2)</f>
        <v>0</v>
      </c>
      <c r="BL147" s="14" t="s">
        <v>123</v>
      </c>
      <c r="BM147" s="171" t="s">
        <v>185</v>
      </c>
    </row>
    <row r="148" spans="1:65" s="12" customFormat="1" ht="25.9" customHeight="1">
      <c r="B148" s="145"/>
      <c r="D148" s="146" t="s">
        <v>71</v>
      </c>
      <c r="E148" s="147" t="s">
        <v>186</v>
      </c>
      <c r="F148" s="147" t="s">
        <v>187</v>
      </c>
      <c r="I148" s="148"/>
      <c r="J148" s="149">
        <f>BK148</f>
        <v>0</v>
      </c>
      <c r="L148" s="145"/>
      <c r="M148" s="150"/>
      <c r="N148" s="151"/>
      <c r="O148" s="151"/>
      <c r="P148" s="152">
        <f>P149+P151</f>
        <v>0</v>
      </c>
      <c r="Q148" s="151"/>
      <c r="R148" s="152">
        <f>R149+R151</f>
        <v>0</v>
      </c>
      <c r="S148" s="151"/>
      <c r="T148" s="153">
        <f>T149+T151</f>
        <v>0</v>
      </c>
      <c r="AR148" s="146" t="s">
        <v>125</v>
      </c>
      <c r="AT148" s="154" t="s">
        <v>71</v>
      </c>
      <c r="AU148" s="154" t="s">
        <v>72</v>
      </c>
      <c r="AY148" s="146" t="s">
        <v>117</v>
      </c>
      <c r="BK148" s="155">
        <f>BK149+BK151</f>
        <v>0</v>
      </c>
    </row>
    <row r="149" spans="1:65" s="12" customFormat="1" ht="22.9" customHeight="1">
      <c r="B149" s="145"/>
      <c r="D149" s="146" t="s">
        <v>71</v>
      </c>
      <c r="E149" s="156" t="s">
        <v>188</v>
      </c>
      <c r="F149" s="156" t="s">
        <v>189</v>
      </c>
      <c r="I149" s="148"/>
      <c r="J149" s="157">
        <f>BK149</f>
        <v>0</v>
      </c>
      <c r="L149" s="145"/>
      <c r="M149" s="150"/>
      <c r="N149" s="151"/>
      <c r="O149" s="151"/>
      <c r="P149" s="152">
        <f>P150</f>
        <v>0</v>
      </c>
      <c r="Q149" s="151"/>
      <c r="R149" s="152">
        <f>R150</f>
        <v>0</v>
      </c>
      <c r="S149" s="151"/>
      <c r="T149" s="153">
        <f>T150</f>
        <v>0</v>
      </c>
      <c r="AR149" s="146" t="s">
        <v>125</v>
      </c>
      <c r="AT149" s="154" t="s">
        <v>71</v>
      </c>
      <c r="AU149" s="154" t="s">
        <v>77</v>
      </c>
      <c r="AY149" s="146" t="s">
        <v>117</v>
      </c>
      <c r="BK149" s="155">
        <f>BK150</f>
        <v>0</v>
      </c>
    </row>
    <row r="150" spans="1:65" s="2" customFormat="1" ht="16.5" customHeight="1">
      <c r="A150" s="29"/>
      <c r="B150" s="158"/>
      <c r="C150" s="159" t="s">
        <v>190</v>
      </c>
      <c r="D150" s="159" t="s">
        <v>119</v>
      </c>
      <c r="E150" s="160" t="s">
        <v>191</v>
      </c>
      <c r="F150" s="161" t="s">
        <v>192</v>
      </c>
      <c r="G150" s="162" t="s">
        <v>178</v>
      </c>
      <c r="H150" s="163">
        <v>1</v>
      </c>
      <c r="I150" s="164"/>
      <c r="J150" s="165">
        <f>ROUND(I150*H150,2)</f>
        <v>0</v>
      </c>
      <c r="K150" s="166"/>
      <c r="L150" s="30"/>
      <c r="M150" s="167" t="s">
        <v>1</v>
      </c>
      <c r="N150" s="168" t="s">
        <v>37</v>
      </c>
      <c r="O150" s="55"/>
      <c r="P150" s="169">
        <f>O150*H150</f>
        <v>0</v>
      </c>
      <c r="Q150" s="169">
        <v>0</v>
      </c>
      <c r="R150" s="169">
        <f>Q150*H150</f>
        <v>0</v>
      </c>
      <c r="S150" s="169">
        <v>0</v>
      </c>
      <c r="T150" s="170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193</v>
      </c>
      <c r="AT150" s="171" t="s">
        <v>119</v>
      </c>
      <c r="AU150" s="171" t="s">
        <v>81</v>
      </c>
      <c r="AY150" s="14" t="s">
        <v>117</v>
      </c>
      <c r="BE150" s="172">
        <f>IF(N150="základní",J150,0)</f>
        <v>0</v>
      </c>
      <c r="BF150" s="172">
        <f>IF(N150="snížená",J150,0)</f>
        <v>0</v>
      </c>
      <c r="BG150" s="172">
        <f>IF(N150="zákl. přenesená",J150,0)</f>
        <v>0</v>
      </c>
      <c r="BH150" s="172">
        <f>IF(N150="sníž. přenesená",J150,0)</f>
        <v>0</v>
      </c>
      <c r="BI150" s="172">
        <f>IF(N150="nulová",J150,0)</f>
        <v>0</v>
      </c>
      <c r="BJ150" s="14" t="s">
        <v>77</v>
      </c>
      <c r="BK150" s="172">
        <f>ROUND(I150*H150,2)</f>
        <v>0</v>
      </c>
      <c r="BL150" s="14" t="s">
        <v>193</v>
      </c>
      <c r="BM150" s="171" t="s">
        <v>194</v>
      </c>
    </row>
    <row r="151" spans="1:65" s="12" customFormat="1" ht="22.9" customHeight="1">
      <c r="B151" s="145"/>
      <c r="D151" s="146" t="s">
        <v>71</v>
      </c>
      <c r="E151" s="156" t="s">
        <v>195</v>
      </c>
      <c r="F151" s="156" t="s">
        <v>196</v>
      </c>
      <c r="I151" s="148"/>
      <c r="J151" s="157">
        <f>BK151</f>
        <v>0</v>
      </c>
      <c r="L151" s="145"/>
      <c r="M151" s="150"/>
      <c r="N151" s="151"/>
      <c r="O151" s="151"/>
      <c r="P151" s="152">
        <f>SUM(P152:P153)</f>
        <v>0</v>
      </c>
      <c r="Q151" s="151"/>
      <c r="R151" s="152">
        <f>SUM(R152:R153)</f>
        <v>0</v>
      </c>
      <c r="S151" s="151"/>
      <c r="T151" s="153">
        <f>SUM(T152:T153)</f>
        <v>0</v>
      </c>
      <c r="AR151" s="146" t="s">
        <v>125</v>
      </c>
      <c r="AT151" s="154" t="s">
        <v>71</v>
      </c>
      <c r="AU151" s="154" t="s">
        <v>77</v>
      </c>
      <c r="AY151" s="146" t="s">
        <v>117</v>
      </c>
      <c r="BK151" s="155">
        <f>SUM(BK152:BK153)</f>
        <v>0</v>
      </c>
    </row>
    <row r="152" spans="1:65" s="2" customFormat="1" ht="16.5" customHeight="1">
      <c r="A152" s="29"/>
      <c r="B152" s="158"/>
      <c r="C152" s="159" t="s">
        <v>8</v>
      </c>
      <c r="D152" s="159" t="s">
        <v>119</v>
      </c>
      <c r="E152" s="160" t="s">
        <v>197</v>
      </c>
      <c r="F152" s="161" t="s">
        <v>198</v>
      </c>
      <c r="G152" s="162" t="s">
        <v>178</v>
      </c>
      <c r="H152" s="163">
        <v>1</v>
      </c>
      <c r="I152" s="164"/>
      <c r="J152" s="165">
        <f>ROUND(I152*H152,2)</f>
        <v>0</v>
      </c>
      <c r="K152" s="166"/>
      <c r="L152" s="30"/>
      <c r="M152" s="167" t="s">
        <v>1</v>
      </c>
      <c r="N152" s="168" t="s">
        <v>37</v>
      </c>
      <c r="O152" s="55"/>
      <c r="P152" s="169">
        <f>O152*H152</f>
        <v>0</v>
      </c>
      <c r="Q152" s="169">
        <v>0</v>
      </c>
      <c r="R152" s="169">
        <f>Q152*H152</f>
        <v>0</v>
      </c>
      <c r="S152" s="169">
        <v>0</v>
      </c>
      <c r="T152" s="170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193</v>
      </c>
      <c r="AT152" s="171" t="s">
        <v>119</v>
      </c>
      <c r="AU152" s="171" t="s">
        <v>81</v>
      </c>
      <c r="AY152" s="14" t="s">
        <v>117</v>
      </c>
      <c r="BE152" s="172">
        <f>IF(N152="základní",J152,0)</f>
        <v>0</v>
      </c>
      <c r="BF152" s="172">
        <f>IF(N152="snížená",J152,0)</f>
        <v>0</v>
      </c>
      <c r="BG152" s="172">
        <f>IF(N152="zákl. přenesená",J152,0)</f>
        <v>0</v>
      </c>
      <c r="BH152" s="172">
        <f>IF(N152="sníž. přenesená",J152,0)</f>
        <v>0</v>
      </c>
      <c r="BI152" s="172">
        <f>IF(N152="nulová",J152,0)</f>
        <v>0</v>
      </c>
      <c r="BJ152" s="14" t="s">
        <v>77</v>
      </c>
      <c r="BK152" s="172">
        <f>ROUND(I152*H152,2)</f>
        <v>0</v>
      </c>
      <c r="BL152" s="14" t="s">
        <v>193</v>
      </c>
      <c r="BM152" s="171" t="s">
        <v>199</v>
      </c>
    </row>
    <row r="153" spans="1:65" s="2" customFormat="1" ht="16.5" customHeight="1">
      <c r="A153" s="29"/>
      <c r="B153" s="158"/>
      <c r="C153" s="159" t="s">
        <v>200</v>
      </c>
      <c r="D153" s="159" t="s">
        <v>119</v>
      </c>
      <c r="E153" s="160" t="s">
        <v>201</v>
      </c>
      <c r="F153" s="161" t="s">
        <v>202</v>
      </c>
      <c r="G153" s="162" t="s">
        <v>203</v>
      </c>
      <c r="H153" s="163">
        <v>1</v>
      </c>
      <c r="I153" s="164"/>
      <c r="J153" s="165">
        <f>ROUND(I153*H153,2)</f>
        <v>0</v>
      </c>
      <c r="K153" s="166"/>
      <c r="L153" s="30"/>
      <c r="M153" s="173" t="s">
        <v>1</v>
      </c>
      <c r="N153" s="174" t="s">
        <v>37</v>
      </c>
      <c r="O153" s="175"/>
      <c r="P153" s="176">
        <f>O153*H153</f>
        <v>0</v>
      </c>
      <c r="Q153" s="176">
        <v>0</v>
      </c>
      <c r="R153" s="176">
        <f>Q153*H153</f>
        <v>0</v>
      </c>
      <c r="S153" s="176">
        <v>0</v>
      </c>
      <c r="T153" s="177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193</v>
      </c>
      <c r="AT153" s="171" t="s">
        <v>119</v>
      </c>
      <c r="AU153" s="171" t="s">
        <v>81</v>
      </c>
      <c r="AY153" s="14" t="s">
        <v>117</v>
      </c>
      <c r="BE153" s="172">
        <f>IF(N153="základní",J153,0)</f>
        <v>0</v>
      </c>
      <c r="BF153" s="172">
        <f>IF(N153="snížená",J153,0)</f>
        <v>0</v>
      </c>
      <c r="BG153" s="172">
        <f>IF(N153="zákl. přenesená",J153,0)</f>
        <v>0</v>
      </c>
      <c r="BH153" s="172">
        <f>IF(N153="sníž. přenesená",J153,0)</f>
        <v>0</v>
      </c>
      <c r="BI153" s="172">
        <f>IF(N153="nulová",J153,0)</f>
        <v>0</v>
      </c>
      <c r="BJ153" s="14" t="s">
        <v>77</v>
      </c>
      <c r="BK153" s="172">
        <f>ROUND(I153*H153,2)</f>
        <v>0</v>
      </c>
      <c r="BL153" s="14" t="s">
        <v>193</v>
      </c>
      <c r="BM153" s="171" t="s">
        <v>204</v>
      </c>
    </row>
    <row r="154" spans="1:65" s="2" customFormat="1" ht="6.95" customHeight="1">
      <c r="A154" s="29"/>
      <c r="B154" s="44"/>
      <c r="C154" s="45"/>
      <c r="D154" s="45"/>
      <c r="E154" s="45"/>
      <c r="F154" s="45"/>
      <c r="G154" s="45"/>
      <c r="H154" s="45"/>
      <c r="I154" s="117"/>
      <c r="J154" s="45"/>
      <c r="K154" s="45"/>
      <c r="L154" s="30"/>
      <c r="M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</sheetData>
  <autoFilter ref="C125:K153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0"/>
  <sheetViews>
    <sheetView showGridLines="0" tabSelected="1" zoomScale="80" zoomScaleNormal="80" workbookViewId="0">
      <selection activeCell="L139" sqref="L13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9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4" t="s">
        <v>83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81</v>
      </c>
    </row>
    <row r="4" spans="1:46" s="1" customFormat="1" ht="24.95" hidden="1" customHeight="1">
      <c r="B4" s="17"/>
      <c r="D4" s="18" t="s">
        <v>84</v>
      </c>
      <c r="I4" s="90"/>
      <c r="L4" s="17"/>
      <c r="M4" s="92" t="s">
        <v>10</v>
      </c>
      <c r="AT4" s="14" t="s">
        <v>3</v>
      </c>
    </row>
    <row r="5" spans="1:46" s="1" customFormat="1" ht="6.95" hidden="1" customHeight="1">
      <c r="B5" s="17"/>
      <c r="I5" s="90"/>
      <c r="L5" s="17"/>
    </row>
    <row r="6" spans="1:46" s="1" customFormat="1" ht="12" hidden="1" customHeight="1">
      <c r="B6" s="17"/>
      <c r="D6" s="24" t="s">
        <v>16</v>
      </c>
      <c r="I6" s="90"/>
      <c r="L6" s="17"/>
    </row>
    <row r="7" spans="1:46" s="1" customFormat="1" ht="16.5" hidden="1" customHeight="1">
      <c r="B7" s="17"/>
      <c r="E7" s="244" t="str">
        <f>'Rekapitulace stavby'!K6</f>
        <v>Oprava komunikací Hranečník - oprava 2</v>
      </c>
      <c r="F7" s="245"/>
      <c r="G7" s="245"/>
      <c r="H7" s="245"/>
      <c r="I7" s="90"/>
      <c r="L7" s="17"/>
    </row>
    <row r="8" spans="1:46" s="2" customFormat="1" ht="12" hidden="1" customHeight="1">
      <c r="A8" s="29"/>
      <c r="B8" s="30"/>
      <c r="C8" s="29"/>
      <c r="D8" s="24" t="s">
        <v>85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227" t="s">
        <v>205</v>
      </c>
      <c r="F9" s="243"/>
      <c r="G9" s="243"/>
      <c r="H9" s="24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'Rekapitulace stavby'!AN8</f>
        <v>oprava 12.9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94" t="s">
        <v>23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94" t="s">
        <v>24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23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6" t="str">
        <f>'Rekapitulace stavby'!E14</f>
        <v>Vyplň údaj</v>
      </c>
      <c r="F18" s="231"/>
      <c r="G18" s="231"/>
      <c r="H18" s="231"/>
      <c r="I18" s="94" t="s">
        <v>24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23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94" t="s">
        <v>24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4" t="s">
        <v>23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94" t="s">
        <v>24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5"/>
      <c r="B27" s="96"/>
      <c r="C27" s="95"/>
      <c r="D27" s="95"/>
      <c r="E27" s="235" t="s">
        <v>1</v>
      </c>
      <c r="F27" s="235"/>
      <c r="G27" s="235"/>
      <c r="H27" s="235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0" t="s">
        <v>32</v>
      </c>
      <c r="E30" s="29"/>
      <c r="F30" s="29"/>
      <c r="G30" s="29"/>
      <c r="H30" s="29"/>
      <c r="I30" s="93"/>
      <c r="J30" s="68">
        <f>ROUND(J131,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101" t="s">
        <v>33</v>
      </c>
      <c r="J32" s="33" t="s">
        <v>35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2" t="s">
        <v>36</v>
      </c>
      <c r="E33" s="24" t="s">
        <v>37</v>
      </c>
      <c r="F33" s="103">
        <f>ROUND((SUM(BE131:BE199)),  2)</f>
        <v>0</v>
      </c>
      <c r="G33" s="29"/>
      <c r="H33" s="29"/>
      <c r="I33" s="104">
        <v>0.21</v>
      </c>
      <c r="J33" s="103">
        <f>ROUND(((SUM(BE131:BE199))*I33),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38</v>
      </c>
      <c r="F34" s="103">
        <f>ROUND((SUM(BF131:BF199)),  2)</f>
        <v>0</v>
      </c>
      <c r="G34" s="29"/>
      <c r="H34" s="29"/>
      <c r="I34" s="104">
        <v>0.15</v>
      </c>
      <c r="J34" s="103">
        <f>ROUND(((SUM(BF131:BF199))*I34),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3">
        <f>ROUND((SUM(BG131:BG199)),  2)</f>
        <v>0</v>
      </c>
      <c r="G35" s="29"/>
      <c r="H35" s="29"/>
      <c r="I35" s="104">
        <v>0.21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3">
        <f>ROUND((SUM(BH131:BH199)),  2)</f>
        <v>0</v>
      </c>
      <c r="G36" s="29"/>
      <c r="H36" s="29"/>
      <c r="I36" s="104">
        <v>0.15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3">
        <f>ROUND((SUM(BI131:BI199)),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5"/>
      <c r="D39" s="106" t="s">
        <v>42</v>
      </c>
      <c r="E39" s="57"/>
      <c r="F39" s="57"/>
      <c r="G39" s="107" t="s">
        <v>43</v>
      </c>
      <c r="H39" s="108" t="s">
        <v>44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I41" s="90"/>
      <c r="L41" s="17"/>
    </row>
    <row r="42" spans="1:31" s="1" customFormat="1" ht="14.45" hidden="1" customHeight="1">
      <c r="B42" s="17"/>
      <c r="I42" s="90"/>
      <c r="L42" s="17"/>
    </row>
    <row r="43" spans="1:31" s="1" customFormat="1" ht="14.45" hidden="1" customHeight="1">
      <c r="B43" s="17"/>
      <c r="I43" s="90"/>
      <c r="L43" s="17"/>
    </row>
    <row r="44" spans="1:31" s="1" customFormat="1" ht="14.45" hidden="1" customHeight="1">
      <c r="B44" s="17"/>
      <c r="I44" s="90"/>
      <c r="L44" s="17"/>
    </row>
    <row r="45" spans="1:31" s="1" customFormat="1" ht="14.45" hidden="1" customHeight="1">
      <c r="B45" s="17"/>
      <c r="I45" s="90"/>
      <c r="L45" s="17"/>
    </row>
    <row r="46" spans="1:31" s="1" customFormat="1" ht="14.45" hidden="1" customHeight="1">
      <c r="B46" s="17"/>
      <c r="I46" s="90"/>
      <c r="L46" s="17"/>
    </row>
    <row r="47" spans="1:31" s="1" customFormat="1" ht="14.45" hidden="1" customHeight="1">
      <c r="B47" s="17"/>
      <c r="I47" s="90"/>
      <c r="L47" s="17"/>
    </row>
    <row r="48" spans="1:31" s="1" customFormat="1" ht="14.45" hidden="1" customHeight="1">
      <c r="B48" s="17"/>
      <c r="I48" s="90"/>
      <c r="L48" s="17"/>
    </row>
    <row r="49" spans="1:31" s="1" customFormat="1" ht="14.45" hidden="1" customHeight="1">
      <c r="B49" s="17"/>
      <c r="I49" s="90"/>
      <c r="L49" s="17"/>
    </row>
    <row r="50" spans="1:31" s="2" customFormat="1" ht="14.45" hidden="1" customHeight="1">
      <c r="B50" s="39"/>
      <c r="D50" s="40" t="s">
        <v>45</v>
      </c>
      <c r="E50" s="41"/>
      <c r="F50" s="41"/>
      <c r="G50" s="40" t="s">
        <v>46</v>
      </c>
      <c r="H50" s="41"/>
      <c r="I50" s="112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2" t="s">
        <v>47</v>
      </c>
      <c r="E61" s="32"/>
      <c r="F61" s="113" t="s">
        <v>48</v>
      </c>
      <c r="G61" s="42" t="s">
        <v>47</v>
      </c>
      <c r="H61" s="32"/>
      <c r="I61" s="114"/>
      <c r="J61" s="115" t="s">
        <v>48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0" t="s">
        <v>49</v>
      </c>
      <c r="E65" s="43"/>
      <c r="F65" s="43"/>
      <c r="G65" s="40" t="s">
        <v>50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2" t="s">
        <v>47</v>
      </c>
      <c r="E76" s="32"/>
      <c r="F76" s="113" t="s">
        <v>48</v>
      </c>
      <c r="G76" s="42" t="s">
        <v>47</v>
      </c>
      <c r="H76" s="32"/>
      <c r="I76" s="114"/>
      <c r="J76" s="115" t="s">
        <v>48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4" t="str">
        <f>E7</f>
        <v>Oprava komunikací Hranečník - oprava 2</v>
      </c>
      <c r="F85" s="245"/>
      <c r="G85" s="245"/>
      <c r="H85" s="245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7" t="str">
        <f>E9</f>
        <v>2 - Nájezdový oblouk v areálu</v>
      </c>
      <c r="F87" s="243"/>
      <c r="G87" s="243"/>
      <c r="H87" s="24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94" t="s">
        <v>21</v>
      </c>
      <c r="J89" s="52" t="str">
        <f>IF(J12="","",J12)</f>
        <v>oprava 12.9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94" t="s">
        <v>27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88</v>
      </c>
      <c r="D94" s="105"/>
      <c r="E94" s="105"/>
      <c r="F94" s="105"/>
      <c r="G94" s="105"/>
      <c r="H94" s="105"/>
      <c r="I94" s="120"/>
      <c r="J94" s="121" t="s">
        <v>89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90</v>
      </c>
      <c r="D96" s="29"/>
      <c r="E96" s="29"/>
      <c r="F96" s="29"/>
      <c r="G96" s="29"/>
      <c r="H96" s="29"/>
      <c r="I96" s="93"/>
      <c r="J96" s="68">
        <f>J131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5" hidden="1" customHeight="1">
      <c r="B97" s="123"/>
      <c r="D97" s="124" t="s">
        <v>92</v>
      </c>
      <c r="E97" s="125"/>
      <c r="F97" s="125"/>
      <c r="G97" s="125"/>
      <c r="H97" s="125"/>
      <c r="I97" s="126"/>
      <c r="J97" s="127">
        <f>J132</f>
        <v>0</v>
      </c>
      <c r="L97" s="123"/>
    </row>
    <row r="98" spans="1:31" s="10" customFormat="1" ht="19.899999999999999" hidden="1" customHeight="1">
      <c r="B98" s="128"/>
      <c r="D98" s="129" t="s">
        <v>93</v>
      </c>
      <c r="E98" s="130"/>
      <c r="F98" s="130"/>
      <c r="G98" s="130"/>
      <c r="H98" s="130"/>
      <c r="I98" s="131"/>
      <c r="J98" s="132">
        <f>J133</f>
        <v>0</v>
      </c>
      <c r="L98" s="128"/>
    </row>
    <row r="99" spans="1:31" s="10" customFormat="1" ht="19.899999999999999" hidden="1" customHeight="1">
      <c r="B99" s="128"/>
      <c r="D99" s="129" t="s">
        <v>206</v>
      </c>
      <c r="E99" s="130"/>
      <c r="F99" s="130"/>
      <c r="G99" s="130"/>
      <c r="H99" s="130"/>
      <c r="I99" s="131"/>
      <c r="J99" s="132">
        <f>J149</f>
        <v>0</v>
      </c>
      <c r="L99" s="128"/>
    </row>
    <row r="100" spans="1:31" s="10" customFormat="1" ht="19.899999999999999" hidden="1" customHeight="1">
      <c r="B100" s="128"/>
      <c r="D100" s="129" t="s">
        <v>207</v>
      </c>
      <c r="E100" s="130"/>
      <c r="F100" s="130"/>
      <c r="G100" s="130"/>
      <c r="H100" s="130"/>
      <c r="I100" s="131"/>
      <c r="J100" s="132">
        <f>J152</f>
        <v>0</v>
      </c>
      <c r="L100" s="128"/>
    </row>
    <row r="101" spans="1:31" s="10" customFormat="1" ht="19.899999999999999" hidden="1" customHeight="1">
      <c r="B101" s="128"/>
      <c r="D101" s="129" t="s">
        <v>94</v>
      </c>
      <c r="E101" s="130"/>
      <c r="F101" s="130"/>
      <c r="G101" s="130"/>
      <c r="H101" s="130"/>
      <c r="I101" s="131"/>
      <c r="J101" s="132">
        <f>J155</f>
        <v>0</v>
      </c>
      <c r="L101" s="128"/>
    </row>
    <row r="102" spans="1:31" s="10" customFormat="1" ht="19.899999999999999" hidden="1" customHeight="1">
      <c r="B102" s="128"/>
      <c r="D102" s="129" t="s">
        <v>208</v>
      </c>
      <c r="E102" s="130"/>
      <c r="F102" s="130"/>
      <c r="G102" s="130"/>
      <c r="H102" s="130"/>
      <c r="I102" s="131"/>
      <c r="J102" s="132">
        <f>J160</f>
        <v>0</v>
      </c>
      <c r="L102" s="128"/>
    </row>
    <row r="103" spans="1:31" s="10" customFormat="1" ht="19.899999999999999" hidden="1" customHeight="1">
      <c r="B103" s="128"/>
      <c r="D103" s="129" t="s">
        <v>95</v>
      </c>
      <c r="E103" s="130"/>
      <c r="F103" s="130"/>
      <c r="G103" s="130"/>
      <c r="H103" s="130"/>
      <c r="I103" s="131"/>
      <c r="J103" s="132">
        <f>J162</f>
        <v>0</v>
      </c>
      <c r="L103" s="128"/>
    </row>
    <row r="104" spans="1:31" s="10" customFormat="1" ht="19.899999999999999" hidden="1" customHeight="1">
      <c r="B104" s="128"/>
      <c r="D104" s="129" t="s">
        <v>96</v>
      </c>
      <c r="E104" s="130"/>
      <c r="F104" s="130"/>
      <c r="G104" s="130"/>
      <c r="H104" s="130"/>
      <c r="I104" s="131"/>
      <c r="J104" s="132">
        <f>J174</f>
        <v>0</v>
      </c>
      <c r="L104" s="128"/>
    </row>
    <row r="105" spans="1:31" s="10" customFormat="1" ht="19.899999999999999" hidden="1" customHeight="1">
      <c r="B105" s="128"/>
      <c r="D105" s="129" t="s">
        <v>97</v>
      </c>
      <c r="E105" s="130"/>
      <c r="F105" s="130"/>
      <c r="G105" s="130"/>
      <c r="H105" s="130"/>
      <c r="I105" s="131"/>
      <c r="J105" s="132">
        <f>J181</f>
        <v>0</v>
      </c>
      <c r="L105" s="128"/>
    </row>
    <row r="106" spans="1:31" s="10" customFormat="1" ht="19.899999999999999" hidden="1" customHeight="1">
      <c r="B106" s="128"/>
      <c r="D106" s="129" t="s">
        <v>98</v>
      </c>
      <c r="E106" s="130"/>
      <c r="F106" s="130"/>
      <c r="G106" s="130"/>
      <c r="H106" s="130"/>
      <c r="I106" s="131"/>
      <c r="J106" s="132">
        <f>J186</f>
        <v>0</v>
      </c>
      <c r="L106" s="128"/>
    </row>
    <row r="107" spans="1:31" s="9" customFormat="1" ht="24.95" hidden="1" customHeight="1">
      <c r="B107" s="123"/>
      <c r="D107" s="124" t="s">
        <v>99</v>
      </c>
      <c r="E107" s="125"/>
      <c r="F107" s="125"/>
      <c r="G107" s="125"/>
      <c r="H107" s="125"/>
      <c r="I107" s="126"/>
      <c r="J107" s="127">
        <f>J189</f>
        <v>0</v>
      </c>
      <c r="L107" s="123"/>
    </row>
    <row r="108" spans="1:31" s="10" customFormat="1" ht="19.899999999999999" hidden="1" customHeight="1">
      <c r="B108" s="128"/>
      <c r="D108" s="129" t="s">
        <v>209</v>
      </c>
      <c r="E108" s="130"/>
      <c r="F108" s="130"/>
      <c r="G108" s="130"/>
      <c r="H108" s="130"/>
      <c r="I108" s="131"/>
      <c r="J108" s="132">
        <f>J190</f>
        <v>0</v>
      </c>
      <c r="L108" s="128"/>
    </row>
    <row r="109" spans="1:31" s="10" customFormat="1" ht="19.899999999999999" hidden="1" customHeight="1">
      <c r="B109" s="128"/>
      <c r="D109" s="129" t="s">
        <v>100</v>
      </c>
      <c r="E109" s="130"/>
      <c r="F109" s="130"/>
      <c r="G109" s="130"/>
      <c r="H109" s="130"/>
      <c r="I109" s="131"/>
      <c r="J109" s="132">
        <f>J192</f>
        <v>0</v>
      </c>
      <c r="L109" s="128"/>
    </row>
    <row r="110" spans="1:31" s="10" customFormat="1" ht="19.899999999999999" hidden="1" customHeight="1">
      <c r="B110" s="128"/>
      <c r="D110" s="129" t="s">
        <v>101</v>
      </c>
      <c r="E110" s="130"/>
      <c r="F110" s="130"/>
      <c r="G110" s="130"/>
      <c r="H110" s="130"/>
      <c r="I110" s="131"/>
      <c r="J110" s="132">
        <f>J195</f>
        <v>0</v>
      </c>
      <c r="L110" s="128"/>
    </row>
    <row r="111" spans="1:31" s="10" customFormat="1" ht="19.899999999999999" hidden="1" customHeight="1">
      <c r="B111" s="128"/>
      <c r="D111" s="129" t="s">
        <v>210</v>
      </c>
      <c r="E111" s="130"/>
      <c r="F111" s="130"/>
      <c r="G111" s="130"/>
      <c r="H111" s="130"/>
      <c r="I111" s="131"/>
      <c r="J111" s="132">
        <f>J198</f>
        <v>0</v>
      </c>
      <c r="L111" s="128"/>
    </row>
    <row r="112" spans="1:31" s="2" customFormat="1" ht="21.75" hidden="1" customHeight="1">
      <c r="A112" s="29"/>
      <c r="B112" s="30"/>
      <c r="C112" s="29"/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hidden="1" customHeight="1">
      <c r="A113" s="29"/>
      <c r="B113" s="44"/>
      <c r="C113" s="45"/>
      <c r="D113" s="45"/>
      <c r="E113" s="45"/>
      <c r="F113" s="45"/>
      <c r="G113" s="45"/>
      <c r="H113" s="45"/>
      <c r="I113" s="117"/>
      <c r="J113" s="45"/>
      <c r="K113" s="45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hidden="1"/>
    <row r="115" spans="1:31" hidden="1"/>
    <row r="116" spans="1:31" hidden="1"/>
    <row r="117" spans="1:31" s="2" customFormat="1" ht="6.95" customHeight="1">
      <c r="A117" s="29"/>
      <c r="B117" s="46"/>
      <c r="C117" s="47"/>
      <c r="D117" s="47"/>
      <c r="E117" s="47"/>
      <c r="F117" s="47"/>
      <c r="G117" s="47"/>
      <c r="H117" s="47"/>
      <c r="I117" s="118"/>
      <c r="J117" s="47"/>
      <c r="K117" s="47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102</v>
      </c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16</v>
      </c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4" t="str">
        <f>E7</f>
        <v>Oprava komunikací Hranečník - oprava 2</v>
      </c>
      <c r="F121" s="245"/>
      <c r="G121" s="245"/>
      <c r="H121" s="245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85</v>
      </c>
      <c r="D122" s="29"/>
      <c r="E122" s="29"/>
      <c r="F122" s="29"/>
      <c r="G122" s="29"/>
      <c r="H122" s="29"/>
      <c r="I122" s="93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27" t="str">
        <f>E9</f>
        <v>2 - Nájezdový oblouk v areálu</v>
      </c>
      <c r="F123" s="243"/>
      <c r="G123" s="243"/>
      <c r="H123" s="243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93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19</v>
      </c>
      <c r="D125" s="29"/>
      <c r="E125" s="29"/>
      <c r="F125" s="22" t="str">
        <f>F12</f>
        <v xml:space="preserve"> </v>
      </c>
      <c r="G125" s="29"/>
      <c r="H125" s="29"/>
      <c r="I125" s="94" t="s">
        <v>21</v>
      </c>
      <c r="J125" s="52" t="str">
        <f>IF(J12="","",J12)</f>
        <v>oprava 12.9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93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22</v>
      </c>
      <c r="D127" s="29"/>
      <c r="E127" s="29"/>
      <c r="F127" s="22" t="str">
        <f>E15</f>
        <v xml:space="preserve"> </v>
      </c>
      <c r="G127" s="29"/>
      <c r="H127" s="29"/>
      <c r="I127" s="94" t="s">
        <v>27</v>
      </c>
      <c r="J127" s="27" t="str">
        <f>E21</f>
        <v xml:space="preserve"> 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25</v>
      </c>
      <c r="D128" s="29"/>
      <c r="E128" s="29"/>
      <c r="F128" s="22" t="str">
        <f>IF(E18="","",E18)</f>
        <v>Vyplň údaj</v>
      </c>
      <c r="G128" s="29"/>
      <c r="H128" s="29"/>
      <c r="I128" s="94" t="s">
        <v>29</v>
      </c>
      <c r="J128" s="27" t="str">
        <f>E24</f>
        <v xml:space="preserve"> 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93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3"/>
      <c r="B130" s="134"/>
      <c r="C130" s="135" t="s">
        <v>103</v>
      </c>
      <c r="D130" s="136" t="s">
        <v>57</v>
      </c>
      <c r="E130" s="136" t="s">
        <v>53</v>
      </c>
      <c r="F130" s="136" t="s">
        <v>54</v>
      </c>
      <c r="G130" s="136" t="s">
        <v>104</v>
      </c>
      <c r="H130" s="136" t="s">
        <v>105</v>
      </c>
      <c r="I130" s="137" t="s">
        <v>106</v>
      </c>
      <c r="J130" s="138" t="s">
        <v>89</v>
      </c>
      <c r="K130" s="139" t="s">
        <v>107</v>
      </c>
      <c r="L130" s="140"/>
      <c r="M130" s="59" t="s">
        <v>1</v>
      </c>
      <c r="N130" s="60" t="s">
        <v>36</v>
      </c>
      <c r="O130" s="60" t="s">
        <v>108</v>
      </c>
      <c r="P130" s="60" t="s">
        <v>109</v>
      </c>
      <c r="Q130" s="60" t="s">
        <v>110</v>
      </c>
      <c r="R130" s="60" t="s">
        <v>111</v>
      </c>
      <c r="S130" s="60" t="s">
        <v>112</v>
      </c>
      <c r="T130" s="61" t="s">
        <v>113</v>
      </c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</row>
    <row r="131" spans="1:65" s="2" customFormat="1" ht="22.9" customHeight="1">
      <c r="A131" s="29"/>
      <c r="B131" s="30"/>
      <c r="C131" s="66" t="s">
        <v>114</v>
      </c>
      <c r="D131" s="29"/>
      <c r="E131" s="29"/>
      <c r="F131" s="29"/>
      <c r="G131" s="29"/>
      <c r="H131" s="29"/>
      <c r="I131" s="93"/>
      <c r="J131" s="141">
        <f>BK131</f>
        <v>0</v>
      </c>
      <c r="K131" s="29"/>
      <c r="L131" s="30"/>
      <c r="M131" s="62"/>
      <c r="N131" s="53"/>
      <c r="O131" s="63"/>
      <c r="P131" s="142">
        <f>P132+P189</f>
        <v>0</v>
      </c>
      <c r="Q131" s="63"/>
      <c r="R131" s="142">
        <f>R132+R189</f>
        <v>124.59166155999999</v>
      </c>
      <c r="S131" s="63"/>
      <c r="T131" s="143">
        <f>T132+T189</f>
        <v>26.197800000000001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91</v>
      </c>
      <c r="BK131" s="144">
        <f>BK132+BK189</f>
        <v>0</v>
      </c>
    </row>
    <row r="132" spans="1:65" s="12" customFormat="1" ht="25.9" customHeight="1">
      <c r="B132" s="145"/>
      <c r="D132" s="146" t="s">
        <v>71</v>
      </c>
      <c r="E132" s="147" t="s">
        <v>115</v>
      </c>
      <c r="F132" s="147" t="s">
        <v>116</v>
      </c>
      <c r="I132" s="148"/>
      <c r="J132" s="149">
        <f>BK132</f>
        <v>0</v>
      </c>
      <c r="L132" s="145"/>
      <c r="M132" s="150"/>
      <c r="N132" s="151"/>
      <c r="O132" s="151"/>
      <c r="P132" s="152">
        <f>P133+P149+P152+P155+P160+P162+P174+P181+P186</f>
        <v>0</v>
      </c>
      <c r="Q132" s="151"/>
      <c r="R132" s="152">
        <f>R133+R149+R152+R155+R160+R162+R174+R181+R186</f>
        <v>124.59166155999999</v>
      </c>
      <c r="S132" s="151"/>
      <c r="T132" s="153">
        <f>T133+T149+T152+T155+T160+T162+T174+T181+T186</f>
        <v>26.197800000000001</v>
      </c>
      <c r="AR132" s="146" t="s">
        <v>77</v>
      </c>
      <c r="AT132" s="154" t="s">
        <v>71</v>
      </c>
      <c r="AU132" s="154" t="s">
        <v>72</v>
      </c>
      <c r="AY132" s="146" t="s">
        <v>117</v>
      </c>
      <c r="BK132" s="155">
        <f>BK133+BK149+BK152+BK155+BK160+BK162+BK174+BK181+BK186</f>
        <v>0</v>
      </c>
    </row>
    <row r="133" spans="1:65" s="12" customFormat="1" ht="22.9" customHeight="1">
      <c r="B133" s="145"/>
      <c r="D133" s="146" t="s">
        <v>71</v>
      </c>
      <c r="E133" s="156" t="s">
        <v>77</v>
      </c>
      <c r="F133" s="156" t="s">
        <v>118</v>
      </c>
      <c r="I133" s="148"/>
      <c r="J133" s="157">
        <f>BK133</f>
        <v>0</v>
      </c>
      <c r="L133" s="145"/>
      <c r="M133" s="150"/>
      <c r="N133" s="151"/>
      <c r="O133" s="151"/>
      <c r="P133" s="152">
        <f>SUM(P134:P148)</f>
        <v>0</v>
      </c>
      <c r="Q133" s="151"/>
      <c r="R133" s="152">
        <f>SUM(R134:R148)</f>
        <v>0</v>
      </c>
      <c r="S133" s="151"/>
      <c r="T133" s="153">
        <f>SUM(T134:T148)</f>
        <v>24.197800000000001</v>
      </c>
      <c r="AR133" s="146" t="s">
        <v>77</v>
      </c>
      <c r="AT133" s="154" t="s">
        <v>71</v>
      </c>
      <c r="AU133" s="154" t="s">
        <v>77</v>
      </c>
      <c r="AY133" s="146" t="s">
        <v>117</v>
      </c>
      <c r="BK133" s="155">
        <f>SUM(BK134:BK148)</f>
        <v>0</v>
      </c>
    </row>
    <row r="134" spans="1:65" s="2" customFormat="1" ht="24" customHeight="1">
      <c r="A134" s="29"/>
      <c r="B134" s="158"/>
      <c r="C134" s="159" t="s">
        <v>77</v>
      </c>
      <c r="D134" s="159" t="s">
        <v>119</v>
      </c>
      <c r="E134" s="160" t="s">
        <v>211</v>
      </c>
      <c r="F134" s="161" t="s">
        <v>212</v>
      </c>
      <c r="G134" s="162" t="s">
        <v>122</v>
      </c>
      <c r="H134" s="163">
        <v>8.24</v>
      </c>
      <c r="I134" s="164"/>
      <c r="J134" s="165">
        <f t="shared" ref="J134:J148" si="0">ROUND(I134*H134,2)</f>
        <v>0</v>
      </c>
      <c r="K134" s="166"/>
      <c r="L134" s="30"/>
      <c r="M134" s="167" t="s">
        <v>1</v>
      </c>
      <c r="N134" s="168" t="s">
        <v>37</v>
      </c>
      <c r="O134" s="55"/>
      <c r="P134" s="169">
        <f t="shared" ref="P134:P148" si="1">O134*H134</f>
        <v>0</v>
      </c>
      <c r="Q134" s="169">
        <v>0</v>
      </c>
      <c r="R134" s="169">
        <f t="shared" ref="R134:R148" si="2">Q134*H134</f>
        <v>0</v>
      </c>
      <c r="S134" s="169">
        <v>0.22</v>
      </c>
      <c r="T134" s="170">
        <f t="shared" ref="T134:T148" si="3">S134*H134</f>
        <v>1.8128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123</v>
      </c>
      <c r="AT134" s="171" t="s">
        <v>119</v>
      </c>
      <c r="AU134" s="171" t="s">
        <v>81</v>
      </c>
      <c r="AY134" s="14" t="s">
        <v>117</v>
      </c>
      <c r="BE134" s="172">
        <f t="shared" ref="BE134:BE148" si="4">IF(N134="základní",J134,0)</f>
        <v>0</v>
      </c>
      <c r="BF134" s="172">
        <f t="shared" ref="BF134:BF148" si="5">IF(N134="snížená",J134,0)</f>
        <v>0</v>
      </c>
      <c r="BG134" s="172">
        <f t="shared" ref="BG134:BG148" si="6">IF(N134="zákl. přenesená",J134,0)</f>
        <v>0</v>
      </c>
      <c r="BH134" s="172">
        <f t="shared" ref="BH134:BH148" si="7">IF(N134="sníž. přenesená",J134,0)</f>
        <v>0</v>
      </c>
      <c r="BI134" s="172">
        <f t="shared" ref="BI134:BI148" si="8">IF(N134="nulová",J134,0)</f>
        <v>0</v>
      </c>
      <c r="BJ134" s="14" t="s">
        <v>77</v>
      </c>
      <c r="BK134" s="172">
        <f t="shared" ref="BK134:BK148" si="9">ROUND(I134*H134,2)</f>
        <v>0</v>
      </c>
      <c r="BL134" s="14" t="s">
        <v>123</v>
      </c>
      <c r="BM134" s="171" t="s">
        <v>213</v>
      </c>
    </row>
    <row r="135" spans="1:65" s="2" customFormat="1" ht="24" customHeight="1">
      <c r="A135" s="29"/>
      <c r="B135" s="158"/>
      <c r="C135" s="159" t="s">
        <v>81</v>
      </c>
      <c r="D135" s="159" t="s">
        <v>119</v>
      </c>
      <c r="E135" s="160" t="s">
        <v>214</v>
      </c>
      <c r="F135" s="161" t="s">
        <v>215</v>
      </c>
      <c r="G135" s="162" t="s">
        <v>122</v>
      </c>
      <c r="H135" s="163">
        <v>13</v>
      </c>
      <c r="I135" s="164"/>
      <c r="J135" s="165">
        <f t="shared" si="0"/>
        <v>0</v>
      </c>
      <c r="K135" s="166"/>
      <c r="L135" s="30"/>
      <c r="M135" s="167" t="s">
        <v>1</v>
      </c>
      <c r="N135" s="168" t="s">
        <v>37</v>
      </c>
      <c r="O135" s="55"/>
      <c r="P135" s="169">
        <f t="shared" si="1"/>
        <v>0</v>
      </c>
      <c r="Q135" s="169">
        <v>0</v>
      </c>
      <c r="R135" s="169">
        <f t="shared" si="2"/>
        <v>0</v>
      </c>
      <c r="S135" s="169">
        <v>0.75</v>
      </c>
      <c r="T135" s="170">
        <f t="shared" si="3"/>
        <v>9.75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123</v>
      </c>
      <c r="AT135" s="171" t="s">
        <v>119</v>
      </c>
      <c r="AU135" s="171" t="s">
        <v>81</v>
      </c>
      <c r="AY135" s="14" t="s">
        <v>117</v>
      </c>
      <c r="BE135" s="172">
        <f t="shared" si="4"/>
        <v>0</v>
      </c>
      <c r="BF135" s="172">
        <f t="shared" si="5"/>
        <v>0</v>
      </c>
      <c r="BG135" s="172">
        <f t="shared" si="6"/>
        <v>0</v>
      </c>
      <c r="BH135" s="172">
        <f t="shared" si="7"/>
        <v>0</v>
      </c>
      <c r="BI135" s="172">
        <f t="shared" si="8"/>
        <v>0</v>
      </c>
      <c r="BJ135" s="14" t="s">
        <v>77</v>
      </c>
      <c r="BK135" s="172">
        <f t="shared" si="9"/>
        <v>0</v>
      </c>
      <c r="BL135" s="14" t="s">
        <v>123</v>
      </c>
      <c r="BM135" s="171" t="s">
        <v>216</v>
      </c>
    </row>
    <row r="136" spans="1:65" s="2" customFormat="1" ht="24" customHeight="1">
      <c r="A136" s="29"/>
      <c r="B136" s="158"/>
      <c r="C136" s="159" t="s">
        <v>130</v>
      </c>
      <c r="D136" s="159" t="s">
        <v>119</v>
      </c>
      <c r="E136" s="160" t="s">
        <v>217</v>
      </c>
      <c r="F136" s="161" t="s">
        <v>218</v>
      </c>
      <c r="G136" s="162" t="s">
        <v>122</v>
      </c>
      <c r="H136" s="163">
        <v>13</v>
      </c>
      <c r="I136" s="164"/>
      <c r="J136" s="165">
        <f t="shared" si="0"/>
        <v>0</v>
      </c>
      <c r="K136" s="166"/>
      <c r="L136" s="30"/>
      <c r="M136" s="167" t="s">
        <v>1</v>
      </c>
      <c r="N136" s="168" t="s">
        <v>37</v>
      </c>
      <c r="O136" s="55"/>
      <c r="P136" s="169">
        <f t="shared" si="1"/>
        <v>0</v>
      </c>
      <c r="Q136" s="169">
        <v>0</v>
      </c>
      <c r="R136" s="169">
        <f t="shared" si="2"/>
        <v>0</v>
      </c>
      <c r="S136" s="169">
        <v>0.625</v>
      </c>
      <c r="T136" s="170">
        <f t="shared" si="3"/>
        <v>8.125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123</v>
      </c>
      <c r="AT136" s="171" t="s">
        <v>119</v>
      </c>
      <c r="AU136" s="171" t="s">
        <v>81</v>
      </c>
      <c r="AY136" s="14" t="s">
        <v>117</v>
      </c>
      <c r="BE136" s="172">
        <f t="shared" si="4"/>
        <v>0</v>
      </c>
      <c r="BF136" s="172">
        <f t="shared" si="5"/>
        <v>0</v>
      </c>
      <c r="BG136" s="172">
        <f t="shared" si="6"/>
        <v>0</v>
      </c>
      <c r="BH136" s="172">
        <f t="shared" si="7"/>
        <v>0</v>
      </c>
      <c r="BI136" s="172">
        <f t="shared" si="8"/>
        <v>0</v>
      </c>
      <c r="BJ136" s="14" t="s">
        <v>77</v>
      </c>
      <c r="BK136" s="172">
        <f t="shared" si="9"/>
        <v>0</v>
      </c>
      <c r="BL136" s="14" t="s">
        <v>123</v>
      </c>
      <c r="BM136" s="171" t="s">
        <v>219</v>
      </c>
    </row>
    <row r="137" spans="1:65" s="2" customFormat="1" ht="16.5" customHeight="1">
      <c r="A137" s="29"/>
      <c r="B137" s="158"/>
      <c r="C137" s="159" t="s">
        <v>123</v>
      </c>
      <c r="D137" s="159" t="s">
        <v>119</v>
      </c>
      <c r="E137" s="160" t="s">
        <v>220</v>
      </c>
      <c r="F137" s="161" t="s">
        <v>221</v>
      </c>
      <c r="G137" s="162" t="s">
        <v>139</v>
      </c>
      <c r="H137" s="163">
        <v>22</v>
      </c>
      <c r="I137" s="164"/>
      <c r="J137" s="165">
        <f t="shared" si="0"/>
        <v>0</v>
      </c>
      <c r="K137" s="166"/>
      <c r="L137" s="30"/>
      <c r="M137" s="167" t="s">
        <v>1</v>
      </c>
      <c r="N137" s="168" t="s">
        <v>37</v>
      </c>
      <c r="O137" s="55"/>
      <c r="P137" s="169">
        <f t="shared" si="1"/>
        <v>0</v>
      </c>
      <c r="Q137" s="169">
        <v>0</v>
      </c>
      <c r="R137" s="169">
        <f t="shared" si="2"/>
        <v>0</v>
      </c>
      <c r="S137" s="169">
        <v>0.20499999999999999</v>
      </c>
      <c r="T137" s="170">
        <f t="shared" si="3"/>
        <v>4.51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123</v>
      </c>
      <c r="AT137" s="171" t="s">
        <v>119</v>
      </c>
      <c r="AU137" s="171" t="s">
        <v>81</v>
      </c>
      <c r="AY137" s="14" t="s">
        <v>117</v>
      </c>
      <c r="BE137" s="172">
        <f t="shared" si="4"/>
        <v>0</v>
      </c>
      <c r="BF137" s="172">
        <f t="shared" si="5"/>
        <v>0</v>
      </c>
      <c r="BG137" s="172">
        <f t="shared" si="6"/>
        <v>0</v>
      </c>
      <c r="BH137" s="172">
        <f t="shared" si="7"/>
        <v>0</v>
      </c>
      <c r="BI137" s="172">
        <f t="shared" si="8"/>
        <v>0</v>
      </c>
      <c r="BJ137" s="14" t="s">
        <v>77</v>
      </c>
      <c r="BK137" s="172">
        <f t="shared" si="9"/>
        <v>0</v>
      </c>
      <c r="BL137" s="14" t="s">
        <v>123</v>
      </c>
      <c r="BM137" s="171" t="s">
        <v>222</v>
      </c>
    </row>
    <row r="138" spans="1:65" s="2" customFormat="1" ht="24" customHeight="1">
      <c r="A138" s="29"/>
      <c r="B138" s="158"/>
      <c r="C138" s="189" t="s">
        <v>125</v>
      </c>
      <c r="D138" s="189" t="s">
        <v>119</v>
      </c>
      <c r="E138" s="190" t="s">
        <v>223</v>
      </c>
      <c r="F138" s="191" t="s">
        <v>224</v>
      </c>
      <c r="G138" s="192" t="s">
        <v>225</v>
      </c>
      <c r="H138" s="193">
        <v>52.604999999999997</v>
      </c>
      <c r="I138" s="194"/>
      <c r="J138" s="194">
        <f t="shared" si="0"/>
        <v>0</v>
      </c>
      <c r="K138" s="166"/>
      <c r="L138" s="30"/>
      <c r="M138" s="167" t="s">
        <v>1</v>
      </c>
      <c r="N138" s="168" t="s">
        <v>37</v>
      </c>
      <c r="O138" s="55"/>
      <c r="P138" s="169">
        <f t="shared" si="1"/>
        <v>0</v>
      </c>
      <c r="Q138" s="169">
        <v>0</v>
      </c>
      <c r="R138" s="169">
        <f t="shared" si="2"/>
        <v>0</v>
      </c>
      <c r="S138" s="169">
        <v>0</v>
      </c>
      <c r="T138" s="170">
        <f t="shared" si="3"/>
        <v>0</v>
      </c>
      <c r="U138" s="202"/>
      <c r="V138" s="202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123</v>
      </c>
      <c r="AT138" s="171" t="s">
        <v>119</v>
      </c>
      <c r="AU138" s="171" t="s">
        <v>81</v>
      </c>
      <c r="AY138" s="14" t="s">
        <v>117</v>
      </c>
      <c r="BE138" s="172">
        <f t="shared" si="4"/>
        <v>0</v>
      </c>
      <c r="BF138" s="172">
        <f t="shared" si="5"/>
        <v>0</v>
      </c>
      <c r="BG138" s="172">
        <f t="shared" si="6"/>
        <v>0</v>
      </c>
      <c r="BH138" s="172">
        <f t="shared" si="7"/>
        <v>0</v>
      </c>
      <c r="BI138" s="172">
        <f t="shared" si="8"/>
        <v>0</v>
      </c>
      <c r="BJ138" s="14" t="s">
        <v>77</v>
      </c>
      <c r="BK138" s="172">
        <f t="shared" si="9"/>
        <v>0</v>
      </c>
      <c r="BL138" s="14" t="s">
        <v>123</v>
      </c>
      <c r="BM138" s="171" t="s">
        <v>226</v>
      </c>
    </row>
    <row r="139" spans="1:65" s="2" customFormat="1" ht="24" customHeight="1">
      <c r="A139" s="29"/>
      <c r="B139" s="158"/>
      <c r="C139" s="189" t="s">
        <v>141</v>
      </c>
      <c r="D139" s="189" t="s">
        <v>119</v>
      </c>
      <c r="E139" s="190" t="s">
        <v>227</v>
      </c>
      <c r="F139" s="191" t="s">
        <v>228</v>
      </c>
      <c r="G139" s="192" t="s">
        <v>225</v>
      </c>
      <c r="H139" s="193">
        <v>52.604999999999997</v>
      </c>
      <c r="I139" s="194"/>
      <c r="J139" s="194">
        <f t="shared" si="0"/>
        <v>0</v>
      </c>
      <c r="K139" s="166"/>
      <c r="L139" s="30" t="s">
        <v>408</v>
      </c>
      <c r="M139" s="167" t="s">
        <v>1</v>
      </c>
      <c r="N139" s="168" t="s">
        <v>37</v>
      </c>
      <c r="O139" s="55"/>
      <c r="P139" s="169">
        <f t="shared" si="1"/>
        <v>0</v>
      </c>
      <c r="Q139" s="169">
        <v>0</v>
      </c>
      <c r="R139" s="169">
        <f t="shared" si="2"/>
        <v>0</v>
      </c>
      <c r="S139" s="169">
        <v>0</v>
      </c>
      <c r="T139" s="170">
        <f t="shared" si="3"/>
        <v>0</v>
      </c>
      <c r="U139" s="202"/>
      <c r="V139" s="202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123</v>
      </c>
      <c r="AT139" s="171" t="s">
        <v>119</v>
      </c>
      <c r="AU139" s="171" t="s">
        <v>81</v>
      </c>
      <c r="AY139" s="14" t="s">
        <v>117</v>
      </c>
      <c r="BE139" s="172">
        <f t="shared" si="4"/>
        <v>0</v>
      </c>
      <c r="BF139" s="172">
        <f t="shared" si="5"/>
        <v>0</v>
      </c>
      <c r="BG139" s="172">
        <f t="shared" si="6"/>
        <v>0</v>
      </c>
      <c r="BH139" s="172">
        <f t="shared" si="7"/>
        <v>0</v>
      </c>
      <c r="BI139" s="172">
        <f t="shared" si="8"/>
        <v>0</v>
      </c>
      <c r="BJ139" s="14" t="s">
        <v>77</v>
      </c>
      <c r="BK139" s="172">
        <f t="shared" si="9"/>
        <v>0</v>
      </c>
      <c r="BL139" s="14" t="s">
        <v>123</v>
      </c>
      <c r="BM139" s="171" t="s">
        <v>229</v>
      </c>
    </row>
    <row r="140" spans="1:65" s="2" customFormat="1" ht="24" customHeight="1">
      <c r="A140" s="29"/>
      <c r="B140" s="158"/>
      <c r="C140" s="189" t="s">
        <v>147</v>
      </c>
      <c r="D140" s="189" t="s">
        <v>119</v>
      </c>
      <c r="E140" s="190" t="s">
        <v>230</v>
      </c>
      <c r="F140" s="191" t="s">
        <v>231</v>
      </c>
      <c r="G140" s="192" t="s">
        <v>225</v>
      </c>
      <c r="H140" s="193">
        <v>52.604999999999997</v>
      </c>
      <c r="I140" s="194"/>
      <c r="J140" s="194">
        <f t="shared" si="0"/>
        <v>0</v>
      </c>
      <c r="K140" s="166"/>
      <c r="L140" s="30"/>
      <c r="M140" s="167" t="s">
        <v>1</v>
      </c>
      <c r="N140" s="168" t="s">
        <v>37</v>
      </c>
      <c r="O140" s="55"/>
      <c r="P140" s="169">
        <f t="shared" si="1"/>
        <v>0</v>
      </c>
      <c r="Q140" s="169">
        <v>0</v>
      </c>
      <c r="R140" s="169">
        <f t="shared" si="2"/>
        <v>0</v>
      </c>
      <c r="S140" s="169">
        <v>0</v>
      </c>
      <c r="T140" s="170">
        <f t="shared" si="3"/>
        <v>0</v>
      </c>
      <c r="U140" s="202"/>
      <c r="V140" s="202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123</v>
      </c>
      <c r="AT140" s="171" t="s">
        <v>119</v>
      </c>
      <c r="AU140" s="171" t="s">
        <v>81</v>
      </c>
      <c r="AY140" s="14" t="s">
        <v>117</v>
      </c>
      <c r="BE140" s="172">
        <f t="shared" si="4"/>
        <v>0</v>
      </c>
      <c r="BF140" s="172">
        <f t="shared" si="5"/>
        <v>0</v>
      </c>
      <c r="BG140" s="172">
        <f t="shared" si="6"/>
        <v>0</v>
      </c>
      <c r="BH140" s="172">
        <f t="shared" si="7"/>
        <v>0</v>
      </c>
      <c r="BI140" s="172">
        <f t="shared" si="8"/>
        <v>0</v>
      </c>
      <c r="BJ140" s="14" t="s">
        <v>77</v>
      </c>
      <c r="BK140" s="172">
        <f t="shared" si="9"/>
        <v>0</v>
      </c>
      <c r="BL140" s="14" t="s">
        <v>123</v>
      </c>
      <c r="BM140" s="171" t="s">
        <v>232</v>
      </c>
    </row>
    <row r="141" spans="1:65" s="2" customFormat="1" ht="24" customHeight="1">
      <c r="A141" s="29"/>
      <c r="B141" s="158"/>
      <c r="C141" s="159" t="s">
        <v>145</v>
      </c>
      <c r="D141" s="159" t="s">
        <v>119</v>
      </c>
      <c r="E141" s="160" t="s">
        <v>233</v>
      </c>
      <c r="F141" s="161" t="s">
        <v>234</v>
      </c>
      <c r="G141" s="162" t="s">
        <v>225</v>
      </c>
      <c r="H141" s="163">
        <v>15.286</v>
      </c>
      <c r="I141" s="164"/>
      <c r="J141" s="165">
        <f t="shared" si="0"/>
        <v>0</v>
      </c>
      <c r="K141" s="166"/>
      <c r="L141" s="30"/>
      <c r="M141" s="167" t="s">
        <v>1</v>
      </c>
      <c r="N141" s="168" t="s">
        <v>37</v>
      </c>
      <c r="O141" s="55"/>
      <c r="P141" s="169">
        <f t="shared" si="1"/>
        <v>0</v>
      </c>
      <c r="Q141" s="169">
        <v>0</v>
      </c>
      <c r="R141" s="169">
        <f t="shared" si="2"/>
        <v>0</v>
      </c>
      <c r="S141" s="169">
        <v>0</v>
      </c>
      <c r="T141" s="170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123</v>
      </c>
      <c r="AT141" s="171" t="s">
        <v>119</v>
      </c>
      <c r="AU141" s="171" t="s">
        <v>81</v>
      </c>
      <c r="AY141" s="14" t="s">
        <v>117</v>
      </c>
      <c r="BE141" s="172">
        <f t="shared" si="4"/>
        <v>0</v>
      </c>
      <c r="BF141" s="172">
        <f t="shared" si="5"/>
        <v>0</v>
      </c>
      <c r="BG141" s="172">
        <f t="shared" si="6"/>
        <v>0</v>
      </c>
      <c r="BH141" s="172">
        <f t="shared" si="7"/>
        <v>0</v>
      </c>
      <c r="BI141" s="172">
        <f t="shared" si="8"/>
        <v>0</v>
      </c>
      <c r="BJ141" s="14" t="s">
        <v>77</v>
      </c>
      <c r="BK141" s="172">
        <f t="shared" si="9"/>
        <v>0</v>
      </c>
      <c r="BL141" s="14" t="s">
        <v>123</v>
      </c>
      <c r="BM141" s="171" t="s">
        <v>235</v>
      </c>
    </row>
    <row r="142" spans="1:65" s="2" customFormat="1" ht="24" customHeight="1">
      <c r="A142" s="29"/>
      <c r="B142" s="158"/>
      <c r="C142" s="159" t="s">
        <v>152</v>
      </c>
      <c r="D142" s="159" t="s">
        <v>119</v>
      </c>
      <c r="E142" s="160" t="s">
        <v>236</v>
      </c>
      <c r="F142" s="161" t="s">
        <v>237</v>
      </c>
      <c r="G142" s="162" t="s">
        <v>225</v>
      </c>
      <c r="H142" s="163">
        <v>15.286</v>
      </c>
      <c r="I142" s="164"/>
      <c r="J142" s="165">
        <f t="shared" si="0"/>
        <v>0</v>
      </c>
      <c r="K142" s="166"/>
      <c r="L142" s="30"/>
      <c r="M142" s="167" t="s">
        <v>1</v>
      </c>
      <c r="N142" s="168" t="s">
        <v>37</v>
      </c>
      <c r="O142" s="55"/>
      <c r="P142" s="169">
        <f t="shared" si="1"/>
        <v>0</v>
      </c>
      <c r="Q142" s="169">
        <v>0</v>
      </c>
      <c r="R142" s="169">
        <f t="shared" si="2"/>
        <v>0</v>
      </c>
      <c r="S142" s="169">
        <v>0</v>
      </c>
      <c r="T142" s="170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123</v>
      </c>
      <c r="AT142" s="171" t="s">
        <v>119</v>
      </c>
      <c r="AU142" s="171" t="s">
        <v>81</v>
      </c>
      <c r="AY142" s="14" t="s">
        <v>117</v>
      </c>
      <c r="BE142" s="172">
        <f t="shared" si="4"/>
        <v>0</v>
      </c>
      <c r="BF142" s="172">
        <f t="shared" si="5"/>
        <v>0</v>
      </c>
      <c r="BG142" s="172">
        <f t="shared" si="6"/>
        <v>0</v>
      </c>
      <c r="BH142" s="172">
        <f t="shared" si="7"/>
        <v>0</v>
      </c>
      <c r="BI142" s="172">
        <f t="shared" si="8"/>
        <v>0</v>
      </c>
      <c r="BJ142" s="14" t="s">
        <v>77</v>
      </c>
      <c r="BK142" s="172">
        <f t="shared" si="9"/>
        <v>0</v>
      </c>
      <c r="BL142" s="14" t="s">
        <v>123</v>
      </c>
      <c r="BM142" s="171" t="s">
        <v>238</v>
      </c>
    </row>
    <row r="143" spans="1:65" s="2" customFormat="1" ht="24" customHeight="1">
      <c r="A143" s="29"/>
      <c r="B143" s="158"/>
      <c r="C143" s="195" t="s">
        <v>160</v>
      </c>
      <c r="D143" s="195" t="s">
        <v>119</v>
      </c>
      <c r="E143" s="196" t="s">
        <v>239</v>
      </c>
      <c r="F143" s="197" t="s">
        <v>240</v>
      </c>
      <c r="G143" s="198" t="s">
        <v>225</v>
      </c>
      <c r="H143" s="199">
        <v>83.182000000000002</v>
      </c>
      <c r="I143" s="200"/>
      <c r="J143" s="200">
        <f t="shared" si="0"/>
        <v>0</v>
      </c>
      <c r="K143" s="166"/>
      <c r="L143" s="30" t="s">
        <v>410</v>
      </c>
      <c r="M143" s="167" t="s">
        <v>1</v>
      </c>
      <c r="N143" s="168" t="s">
        <v>37</v>
      </c>
      <c r="O143" s="55"/>
      <c r="P143" s="169">
        <f t="shared" si="1"/>
        <v>0</v>
      </c>
      <c r="Q143" s="169">
        <v>0</v>
      </c>
      <c r="R143" s="169">
        <f t="shared" si="2"/>
        <v>0</v>
      </c>
      <c r="S143" s="169">
        <v>0</v>
      </c>
      <c r="T143" s="170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123</v>
      </c>
      <c r="AT143" s="171" t="s">
        <v>119</v>
      </c>
      <c r="AU143" s="171" t="s">
        <v>81</v>
      </c>
      <c r="AY143" s="14" t="s">
        <v>117</v>
      </c>
      <c r="BE143" s="172">
        <f t="shared" si="4"/>
        <v>0</v>
      </c>
      <c r="BF143" s="172">
        <f t="shared" si="5"/>
        <v>0</v>
      </c>
      <c r="BG143" s="172">
        <f t="shared" si="6"/>
        <v>0</v>
      </c>
      <c r="BH143" s="172">
        <f t="shared" si="7"/>
        <v>0</v>
      </c>
      <c r="BI143" s="172">
        <f t="shared" si="8"/>
        <v>0</v>
      </c>
      <c r="BJ143" s="14" t="s">
        <v>77</v>
      </c>
      <c r="BK143" s="172">
        <f t="shared" si="9"/>
        <v>0</v>
      </c>
      <c r="BL143" s="14" t="s">
        <v>123</v>
      </c>
      <c r="BM143" s="171" t="s">
        <v>241</v>
      </c>
    </row>
    <row r="144" spans="1:65" s="2" customFormat="1" ht="24" customHeight="1">
      <c r="A144" s="29"/>
      <c r="B144" s="158"/>
      <c r="C144" s="189" t="s">
        <v>242</v>
      </c>
      <c r="D144" s="189" t="s">
        <v>119</v>
      </c>
      <c r="E144" s="190" t="s">
        <v>243</v>
      </c>
      <c r="F144" s="191" t="s">
        <v>244</v>
      </c>
      <c r="G144" s="192" t="s">
        <v>225</v>
      </c>
      <c r="H144" s="193">
        <v>67.891000000000005</v>
      </c>
      <c r="I144" s="194"/>
      <c r="J144" s="194">
        <f t="shared" si="0"/>
        <v>0</v>
      </c>
      <c r="K144" s="166"/>
      <c r="L144" s="30" t="s">
        <v>407</v>
      </c>
      <c r="M144" s="167" t="s">
        <v>1</v>
      </c>
      <c r="N144" s="168" t="s">
        <v>37</v>
      </c>
      <c r="O144" s="55"/>
      <c r="P144" s="169">
        <f t="shared" si="1"/>
        <v>0</v>
      </c>
      <c r="Q144" s="169">
        <v>0</v>
      </c>
      <c r="R144" s="169">
        <f t="shared" si="2"/>
        <v>0</v>
      </c>
      <c r="S144" s="169">
        <v>0</v>
      </c>
      <c r="T144" s="170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123</v>
      </c>
      <c r="AT144" s="171" t="s">
        <v>119</v>
      </c>
      <c r="AU144" s="171" t="s">
        <v>81</v>
      </c>
      <c r="AY144" s="14" t="s">
        <v>117</v>
      </c>
      <c r="BE144" s="172">
        <f t="shared" si="4"/>
        <v>0</v>
      </c>
      <c r="BF144" s="172">
        <f t="shared" si="5"/>
        <v>0</v>
      </c>
      <c r="BG144" s="172">
        <f t="shared" si="6"/>
        <v>0</v>
      </c>
      <c r="BH144" s="172">
        <f t="shared" si="7"/>
        <v>0</v>
      </c>
      <c r="BI144" s="172">
        <f t="shared" si="8"/>
        <v>0</v>
      </c>
      <c r="BJ144" s="14" t="s">
        <v>77</v>
      </c>
      <c r="BK144" s="172">
        <f t="shared" si="9"/>
        <v>0</v>
      </c>
      <c r="BL144" s="14" t="s">
        <v>123</v>
      </c>
      <c r="BM144" s="171" t="s">
        <v>245</v>
      </c>
    </row>
    <row r="145" spans="1:65" s="2" customFormat="1" ht="16.5" customHeight="1">
      <c r="A145" s="29"/>
      <c r="B145" s="158"/>
      <c r="C145" s="159" t="s">
        <v>167</v>
      </c>
      <c r="D145" s="159" t="s">
        <v>119</v>
      </c>
      <c r="E145" s="160" t="s">
        <v>246</v>
      </c>
      <c r="F145" s="161" t="s">
        <v>247</v>
      </c>
      <c r="G145" s="162" t="s">
        <v>225</v>
      </c>
      <c r="H145" s="163">
        <v>67.891000000000005</v>
      </c>
      <c r="I145" s="164"/>
      <c r="J145" s="165">
        <f t="shared" si="0"/>
        <v>0</v>
      </c>
      <c r="K145" s="166"/>
      <c r="L145" s="30"/>
      <c r="M145" s="167" t="s">
        <v>1</v>
      </c>
      <c r="N145" s="168" t="s">
        <v>37</v>
      </c>
      <c r="O145" s="55"/>
      <c r="P145" s="169">
        <f t="shared" si="1"/>
        <v>0</v>
      </c>
      <c r="Q145" s="169">
        <v>0</v>
      </c>
      <c r="R145" s="169">
        <f t="shared" si="2"/>
        <v>0</v>
      </c>
      <c r="S145" s="169">
        <v>0</v>
      </c>
      <c r="T145" s="170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123</v>
      </c>
      <c r="AT145" s="171" t="s">
        <v>119</v>
      </c>
      <c r="AU145" s="171" t="s">
        <v>81</v>
      </c>
      <c r="AY145" s="14" t="s">
        <v>117</v>
      </c>
      <c r="BE145" s="172">
        <f t="shared" si="4"/>
        <v>0</v>
      </c>
      <c r="BF145" s="172">
        <f t="shared" si="5"/>
        <v>0</v>
      </c>
      <c r="BG145" s="172">
        <f t="shared" si="6"/>
        <v>0</v>
      </c>
      <c r="BH145" s="172">
        <f t="shared" si="7"/>
        <v>0</v>
      </c>
      <c r="BI145" s="172">
        <f t="shared" si="8"/>
        <v>0</v>
      </c>
      <c r="BJ145" s="14" t="s">
        <v>77</v>
      </c>
      <c r="BK145" s="172">
        <f t="shared" si="9"/>
        <v>0</v>
      </c>
      <c r="BL145" s="14" t="s">
        <v>123</v>
      </c>
      <c r="BM145" s="171" t="s">
        <v>248</v>
      </c>
    </row>
    <row r="146" spans="1:65" s="2" customFormat="1" ht="16.5" customHeight="1">
      <c r="A146" s="29"/>
      <c r="B146" s="158"/>
      <c r="C146" s="159" t="s">
        <v>171</v>
      </c>
      <c r="D146" s="159" t="s">
        <v>119</v>
      </c>
      <c r="E146" s="160" t="s">
        <v>249</v>
      </c>
      <c r="F146" s="161" t="s">
        <v>250</v>
      </c>
      <c r="G146" s="162" t="s">
        <v>225</v>
      </c>
      <c r="H146" s="163">
        <v>67.891000000000005</v>
      </c>
      <c r="I146" s="164"/>
      <c r="J146" s="165">
        <f t="shared" si="0"/>
        <v>0</v>
      </c>
      <c r="K146" s="166"/>
      <c r="L146" s="30"/>
      <c r="M146" s="167" t="s">
        <v>1</v>
      </c>
      <c r="N146" s="168" t="s">
        <v>37</v>
      </c>
      <c r="O146" s="55"/>
      <c r="P146" s="169">
        <f t="shared" si="1"/>
        <v>0</v>
      </c>
      <c r="Q146" s="169">
        <v>0</v>
      </c>
      <c r="R146" s="169">
        <f t="shared" si="2"/>
        <v>0</v>
      </c>
      <c r="S146" s="169">
        <v>0</v>
      </c>
      <c r="T146" s="170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123</v>
      </c>
      <c r="AT146" s="171" t="s">
        <v>119</v>
      </c>
      <c r="AU146" s="171" t="s">
        <v>81</v>
      </c>
      <c r="AY146" s="14" t="s">
        <v>117</v>
      </c>
      <c r="BE146" s="172">
        <f t="shared" si="4"/>
        <v>0</v>
      </c>
      <c r="BF146" s="172">
        <f t="shared" si="5"/>
        <v>0</v>
      </c>
      <c r="BG146" s="172">
        <f t="shared" si="6"/>
        <v>0</v>
      </c>
      <c r="BH146" s="172">
        <f t="shared" si="7"/>
        <v>0</v>
      </c>
      <c r="BI146" s="172">
        <f t="shared" si="8"/>
        <v>0</v>
      </c>
      <c r="BJ146" s="14" t="s">
        <v>77</v>
      </c>
      <c r="BK146" s="172">
        <f t="shared" si="9"/>
        <v>0</v>
      </c>
      <c r="BL146" s="14" t="s">
        <v>123</v>
      </c>
      <c r="BM146" s="171" t="s">
        <v>251</v>
      </c>
    </row>
    <row r="147" spans="1:65" s="2" customFormat="1" ht="24" customHeight="1">
      <c r="A147" s="29"/>
      <c r="B147" s="158"/>
      <c r="C147" s="159" t="s">
        <v>182</v>
      </c>
      <c r="D147" s="159" t="s">
        <v>119</v>
      </c>
      <c r="E147" s="160" t="s">
        <v>252</v>
      </c>
      <c r="F147" s="161" t="s">
        <v>253</v>
      </c>
      <c r="G147" s="162" t="s">
        <v>163</v>
      </c>
      <c r="H147" s="163">
        <v>122.2</v>
      </c>
      <c r="I147" s="164"/>
      <c r="J147" s="165">
        <f t="shared" si="0"/>
        <v>0</v>
      </c>
      <c r="K147" s="166"/>
      <c r="L147" s="30"/>
      <c r="M147" s="167" t="s">
        <v>1</v>
      </c>
      <c r="N147" s="168" t="s">
        <v>37</v>
      </c>
      <c r="O147" s="55"/>
      <c r="P147" s="169">
        <f t="shared" si="1"/>
        <v>0</v>
      </c>
      <c r="Q147" s="169">
        <v>0</v>
      </c>
      <c r="R147" s="169">
        <f t="shared" si="2"/>
        <v>0</v>
      </c>
      <c r="S147" s="169">
        <v>0</v>
      </c>
      <c r="T147" s="170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123</v>
      </c>
      <c r="AT147" s="171" t="s">
        <v>119</v>
      </c>
      <c r="AU147" s="171" t="s">
        <v>81</v>
      </c>
      <c r="AY147" s="14" t="s">
        <v>117</v>
      </c>
      <c r="BE147" s="172">
        <f t="shared" si="4"/>
        <v>0</v>
      </c>
      <c r="BF147" s="172">
        <f t="shared" si="5"/>
        <v>0</v>
      </c>
      <c r="BG147" s="172">
        <f t="shared" si="6"/>
        <v>0</v>
      </c>
      <c r="BH147" s="172">
        <f t="shared" si="7"/>
        <v>0</v>
      </c>
      <c r="BI147" s="172">
        <f t="shared" si="8"/>
        <v>0</v>
      </c>
      <c r="BJ147" s="14" t="s">
        <v>77</v>
      </c>
      <c r="BK147" s="172">
        <f t="shared" si="9"/>
        <v>0</v>
      </c>
      <c r="BL147" s="14" t="s">
        <v>123</v>
      </c>
      <c r="BM147" s="171" t="s">
        <v>254</v>
      </c>
    </row>
    <row r="148" spans="1:65" s="2" customFormat="1" ht="16.5" customHeight="1">
      <c r="A148" s="29"/>
      <c r="B148" s="158"/>
      <c r="C148" s="159" t="s">
        <v>190</v>
      </c>
      <c r="D148" s="159" t="s">
        <v>119</v>
      </c>
      <c r="E148" s="160" t="s">
        <v>255</v>
      </c>
      <c r="F148" s="161" t="s">
        <v>256</v>
      </c>
      <c r="G148" s="162" t="s">
        <v>122</v>
      </c>
      <c r="H148" s="163">
        <v>70</v>
      </c>
      <c r="I148" s="164"/>
      <c r="J148" s="165">
        <f t="shared" si="0"/>
        <v>0</v>
      </c>
      <c r="K148" s="166"/>
      <c r="L148" s="30"/>
      <c r="M148" s="167" t="s">
        <v>1</v>
      </c>
      <c r="N148" s="168" t="s">
        <v>37</v>
      </c>
      <c r="O148" s="55"/>
      <c r="P148" s="169">
        <f t="shared" si="1"/>
        <v>0</v>
      </c>
      <c r="Q148" s="169">
        <v>0</v>
      </c>
      <c r="R148" s="169">
        <f t="shared" si="2"/>
        <v>0</v>
      </c>
      <c r="S148" s="169">
        <v>0</v>
      </c>
      <c r="T148" s="170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123</v>
      </c>
      <c r="AT148" s="171" t="s">
        <v>119</v>
      </c>
      <c r="AU148" s="171" t="s">
        <v>81</v>
      </c>
      <c r="AY148" s="14" t="s">
        <v>117</v>
      </c>
      <c r="BE148" s="172">
        <f t="shared" si="4"/>
        <v>0</v>
      </c>
      <c r="BF148" s="172">
        <f t="shared" si="5"/>
        <v>0</v>
      </c>
      <c r="BG148" s="172">
        <f t="shared" si="6"/>
        <v>0</v>
      </c>
      <c r="BH148" s="172">
        <f t="shared" si="7"/>
        <v>0</v>
      </c>
      <c r="BI148" s="172">
        <f t="shared" si="8"/>
        <v>0</v>
      </c>
      <c r="BJ148" s="14" t="s">
        <v>77</v>
      </c>
      <c r="BK148" s="172">
        <f t="shared" si="9"/>
        <v>0</v>
      </c>
      <c r="BL148" s="14" t="s">
        <v>123</v>
      </c>
      <c r="BM148" s="171" t="s">
        <v>257</v>
      </c>
    </row>
    <row r="149" spans="1:65" s="12" customFormat="1" ht="22.9" customHeight="1">
      <c r="B149" s="145"/>
      <c r="D149" s="146" t="s">
        <v>71</v>
      </c>
      <c r="E149" s="156" t="s">
        <v>81</v>
      </c>
      <c r="F149" s="156" t="s">
        <v>258</v>
      </c>
      <c r="I149" s="148"/>
      <c r="J149" s="157">
        <f>BK149</f>
        <v>0</v>
      </c>
      <c r="L149" s="145"/>
      <c r="M149" s="150"/>
      <c r="N149" s="151"/>
      <c r="O149" s="151"/>
      <c r="P149" s="152">
        <f>SUM(P150:P151)</f>
        <v>0</v>
      </c>
      <c r="Q149" s="151"/>
      <c r="R149" s="152">
        <f>SUM(R150:R151)</f>
        <v>2.7837522099999998</v>
      </c>
      <c r="S149" s="151"/>
      <c r="T149" s="153">
        <f>SUM(T150:T151)</f>
        <v>0</v>
      </c>
      <c r="AR149" s="146" t="s">
        <v>77</v>
      </c>
      <c r="AT149" s="154" t="s">
        <v>71</v>
      </c>
      <c r="AU149" s="154" t="s">
        <v>77</v>
      </c>
      <c r="AY149" s="146" t="s">
        <v>117</v>
      </c>
      <c r="BK149" s="155">
        <f>SUM(BK150:BK151)</f>
        <v>0</v>
      </c>
    </row>
    <row r="150" spans="1:65" s="2" customFormat="1" ht="16.5" customHeight="1">
      <c r="A150" s="29"/>
      <c r="B150" s="158"/>
      <c r="C150" s="159" t="s">
        <v>8</v>
      </c>
      <c r="D150" s="159" t="s">
        <v>119</v>
      </c>
      <c r="E150" s="160" t="s">
        <v>259</v>
      </c>
      <c r="F150" s="161" t="s">
        <v>260</v>
      </c>
      <c r="G150" s="162" t="s">
        <v>225</v>
      </c>
      <c r="H150" s="163">
        <v>0.86399999999999999</v>
      </c>
      <c r="I150" s="164"/>
      <c r="J150" s="165">
        <f>ROUND(I150*H150,2)</f>
        <v>0</v>
      </c>
      <c r="K150" s="166"/>
      <c r="L150" s="30"/>
      <c r="M150" s="167" t="s">
        <v>1</v>
      </c>
      <c r="N150" s="168" t="s">
        <v>37</v>
      </c>
      <c r="O150" s="55"/>
      <c r="P150" s="169">
        <f>O150*H150</f>
        <v>0</v>
      </c>
      <c r="Q150" s="169">
        <v>2.2563399999999998</v>
      </c>
      <c r="R150" s="169">
        <f>Q150*H150</f>
        <v>1.9494777599999997</v>
      </c>
      <c r="S150" s="169">
        <v>0</v>
      </c>
      <c r="T150" s="170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123</v>
      </c>
      <c r="AT150" s="171" t="s">
        <v>119</v>
      </c>
      <c r="AU150" s="171" t="s">
        <v>81</v>
      </c>
      <c r="AY150" s="14" t="s">
        <v>117</v>
      </c>
      <c r="BE150" s="172">
        <f>IF(N150="základní",J150,0)</f>
        <v>0</v>
      </c>
      <c r="BF150" s="172">
        <f>IF(N150="snížená",J150,0)</f>
        <v>0</v>
      </c>
      <c r="BG150" s="172">
        <f>IF(N150="zákl. přenesená",J150,0)</f>
        <v>0</v>
      </c>
      <c r="BH150" s="172">
        <f>IF(N150="sníž. přenesená",J150,0)</f>
        <v>0</v>
      </c>
      <c r="BI150" s="172">
        <f>IF(N150="nulová",J150,0)</f>
        <v>0</v>
      </c>
      <c r="BJ150" s="14" t="s">
        <v>77</v>
      </c>
      <c r="BK150" s="172">
        <f>ROUND(I150*H150,2)</f>
        <v>0</v>
      </c>
      <c r="BL150" s="14" t="s">
        <v>123</v>
      </c>
      <c r="BM150" s="171" t="s">
        <v>261</v>
      </c>
    </row>
    <row r="151" spans="1:65" s="2" customFormat="1" ht="24" customHeight="1">
      <c r="A151" s="29"/>
      <c r="B151" s="158"/>
      <c r="C151" s="159" t="s">
        <v>200</v>
      </c>
      <c r="D151" s="159" t="s">
        <v>119</v>
      </c>
      <c r="E151" s="160" t="s">
        <v>262</v>
      </c>
      <c r="F151" s="161" t="s">
        <v>263</v>
      </c>
      <c r="G151" s="162" t="s">
        <v>163</v>
      </c>
      <c r="H151" s="163">
        <v>0.78500000000000003</v>
      </c>
      <c r="I151" s="164"/>
      <c r="J151" s="165">
        <f>ROUND(I151*H151,2)</f>
        <v>0</v>
      </c>
      <c r="K151" s="166"/>
      <c r="L151" s="30"/>
      <c r="M151" s="167" t="s">
        <v>1</v>
      </c>
      <c r="N151" s="168" t="s">
        <v>37</v>
      </c>
      <c r="O151" s="55"/>
      <c r="P151" s="169">
        <f>O151*H151</f>
        <v>0</v>
      </c>
      <c r="Q151" s="169">
        <v>1.06277</v>
      </c>
      <c r="R151" s="169">
        <f>Q151*H151</f>
        <v>0.83427445</v>
      </c>
      <c r="S151" s="169">
        <v>0</v>
      </c>
      <c r="T151" s="170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123</v>
      </c>
      <c r="AT151" s="171" t="s">
        <v>119</v>
      </c>
      <c r="AU151" s="171" t="s">
        <v>81</v>
      </c>
      <c r="AY151" s="14" t="s">
        <v>117</v>
      </c>
      <c r="BE151" s="172">
        <f>IF(N151="základní",J151,0)</f>
        <v>0</v>
      </c>
      <c r="BF151" s="172">
        <f>IF(N151="snížená",J151,0)</f>
        <v>0</v>
      </c>
      <c r="BG151" s="172">
        <f>IF(N151="zákl. přenesená",J151,0)</f>
        <v>0</v>
      </c>
      <c r="BH151" s="172">
        <f>IF(N151="sníž. přenesená",J151,0)</f>
        <v>0</v>
      </c>
      <c r="BI151" s="172">
        <f>IF(N151="nulová",J151,0)</f>
        <v>0</v>
      </c>
      <c r="BJ151" s="14" t="s">
        <v>77</v>
      </c>
      <c r="BK151" s="172">
        <f>ROUND(I151*H151,2)</f>
        <v>0</v>
      </c>
      <c r="BL151" s="14" t="s">
        <v>123</v>
      </c>
      <c r="BM151" s="171" t="s">
        <v>264</v>
      </c>
    </row>
    <row r="152" spans="1:65" s="12" customFormat="1" ht="22.9" customHeight="1">
      <c r="B152" s="145"/>
      <c r="D152" s="146" t="s">
        <v>71</v>
      </c>
      <c r="E152" s="156" t="s">
        <v>123</v>
      </c>
      <c r="F152" s="156" t="s">
        <v>265</v>
      </c>
      <c r="I152" s="148"/>
      <c r="J152" s="157">
        <f>BK152</f>
        <v>0</v>
      </c>
      <c r="L152" s="145"/>
      <c r="M152" s="150"/>
      <c r="N152" s="151"/>
      <c r="O152" s="151"/>
      <c r="P152" s="152">
        <f>SUM(P153:P154)</f>
        <v>0</v>
      </c>
      <c r="Q152" s="151"/>
      <c r="R152" s="152">
        <f>SUM(R153:R154)</f>
        <v>6.5550075200000002</v>
      </c>
      <c r="S152" s="151"/>
      <c r="T152" s="153">
        <f>SUM(T153:T154)</f>
        <v>0</v>
      </c>
      <c r="AR152" s="146" t="s">
        <v>77</v>
      </c>
      <c r="AT152" s="154" t="s">
        <v>71</v>
      </c>
      <c r="AU152" s="154" t="s">
        <v>77</v>
      </c>
      <c r="AY152" s="146" t="s">
        <v>117</v>
      </c>
      <c r="BK152" s="155">
        <f>SUM(BK153:BK154)</f>
        <v>0</v>
      </c>
    </row>
    <row r="153" spans="1:65" s="2" customFormat="1" ht="24" customHeight="1">
      <c r="A153" s="29"/>
      <c r="B153" s="158"/>
      <c r="C153" s="159" t="s">
        <v>175</v>
      </c>
      <c r="D153" s="159" t="s">
        <v>119</v>
      </c>
      <c r="E153" s="160" t="s">
        <v>266</v>
      </c>
      <c r="F153" s="161" t="s">
        <v>267</v>
      </c>
      <c r="G153" s="162" t="s">
        <v>225</v>
      </c>
      <c r="H153" s="163">
        <v>1.776</v>
      </c>
      <c r="I153" s="164"/>
      <c r="J153" s="165">
        <f>ROUND(I153*H153,2)</f>
        <v>0</v>
      </c>
      <c r="K153" s="166"/>
      <c r="L153" s="30"/>
      <c r="M153" s="167" t="s">
        <v>1</v>
      </c>
      <c r="N153" s="168" t="s">
        <v>37</v>
      </c>
      <c r="O153" s="55"/>
      <c r="P153" s="169">
        <f>O153*H153</f>
        <v>0</v>
      </c>
      <c r="Q153" s="169">
        <v>1.8907700000000001</v>
      </c>
      <c r="R153" s="169">
        <f>Q153*H153</f>
        <v>3.3580075200000001</v>
      </c>
      <c r="S153" s="169">
        <v>0</v>
      </c>
      <c r="T153" s="170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123</v>
      </c>
      <c r="AT153" s="171" t="s">
        <v>119</v>
      </c>
      <c r="AU153" s="171" t="s">
        <v>81</v>
      </c>
      <c r="AY153" s="14" t="s">
        <v>117</v>
      </c>
      <c r="BE153" s="172">
        <f>IF(N153="základní",J153,0)</f>
        <v>0</v>
      </c>
      <c r="BF153" s="172">
        <f>IF(N153="snížená",J153,0)</f>
        <v>0</v>
      </c>
      <c r="BG153" s="172">
        <f>IF(N153="zákl. přenesená",J153,0)</f>
        <v>0</v>
      </c>
      <c r="BH153" s="172">
        <f>IF(N153="sníž. přenesená",J153,0)</f>
        <v>0</v>
      </c>
      <c r="BI153" s="172">
        <f>IF(N153="nulová",J153,0)</f>
        <v>0</v>
      </c>
      <c r="BJ153" s="14" t="s">
        <v>77</v>
      </c>
      <c r="BK153" s="172">
        <f>ROUND(I153*H153,2)</f>
        <v>0</v>
      </c>
      <c r="BL153" s="14" t="s">
        <v>123</v>
      </c>
      <c r="BM153" s="171" t="s">
        <v>268</v>
      </c>
    </row>
    <row r="154" spans="1:65" s="2" customFormat="1" ht="16.5" customHeight="1">
      <c r="A154" s="29"/>
      <c r="B154" s="158"/>
      <c r="C154" s="178" t="s">
        <v>269</v>
      </c>
      <c r="D154" s="178" t="s">
        <v>270</v>
      </c>
      <c r="E154" s="179" t="s">
        <v>271</v>
      </c>
      <c r="F154" s="180" t="s">
        <v>272</v>
      </c>
      <c r="G154" s="181" t="s">
        <v>163</v>
      </c>
      <c r="H154" s="182">
        <v>3.1970000000000001</v>
      </c>
      <c r="I154" s="183"/>
      <c r="J154" s="184">
        <f>ROUND(I154*H154,2)</f>
        <v>0</v>
      </c>
      <c r="K154" s="185"/>
      <c r="L154" s="186"/>
      <c r="M154" s="187" t="s">
        <v>1</v>
      </c>
      <c r="N154" s="188" t="s">
        <v>37</v>
      </c>
      <c r="O154" s="55"/>
      <c r="P154" s="169">
        <f>O154*H154</f>
        <v>0</v>
      </c>
      <c r="Q154" s="169">
        <v>1</v>
      </c>
      <c r="R154" s="169">
        <f>Q154*H154</f>
        <v>3.1970000000000001</v>
      </c>
      <c r="S154" s="169">
        <v>0</v>
      </c>
      <c r="T154" s="170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145</v>
      </c>
      <c r="AT154" s="171" t="s">
        <v>270</v>
      </c>
      <c r="AU154" s="171" t="s">
        <v>81</v>
      </c>
      <c r="AY154" s="14" t="s">
        <v>117</v>
      </c>
      <c r="BE154" s="172">
        <f>IF(N154="základní",J154,0)</f>
        <v>0</v>
      </c>
      <c r="BF154" s="172">
        <f>IF(N154="snížená",J154,0)</f>
        <v>0</v>
      </c>
      <c r="BG154" s="172">
        <f>IF(N154="zákl. přenesená",J154,0)</f>
        <v>0</v>
      </c>
      <c r="BH154" s="172">
        <f>IF(N154="sníž. přenesená",J154,0)</f>
        <v>0</v>
      </c>
      <c r="BI154" s="172">
        <f>IF(N154="nulová",J154,0)</f>
        <v>0</v>
      </c>
      <c r="BJ154" s="14" t="s">
        <v>77</v>
      </c>
      <c r="BK154" s="172">
        <f>ROUND(I154*H154,2)</f>
        <v>0</v>
      </c>
      <c r="BL154" s="14" t="s">
        <v>123</v>
      </c>
      <c r="BM154" s="171" t="s">
        <v>273</v>
      </c>
    </row>
    <row r="155" spans="1:65" s="12" customFormat="1" ht="22.9" customHeight="1">
      <c r="B155" s="145"/>
      <c r="D155" s="146" t="s">
        <v>71</v>
      </c>
      <c r="E155" s="156" t="s">
        <v>125</v>
      </c>
      <c r="F155" s="156" t="s">
        <v>126</v>
      </c>
      <c r="I155" s="148"/>
      <c r="J155" s="157">
        <f>BK155</f>
        <v>0</v>
      </c>
      <c r="L155" s="145"/>
      <c r="M155" s="150"/>
      <c r="N155" s="151"/>
      <c r="O155" s="151"/>
      <c r="P155" s="152">
        <f>SUM(P156:P159)</f>
        <v>0</v>
      </c>
      <c r="Q155" s="151"/>
      <c r="R155" s="152">
        <f>SUM(R156:R159)</f>
        <v>101.82689999999999</v>
      </c>
      <c r="S155" s="151"/>
      <c r="T155" s="153">
        <f>SUM(T156:T159)</f>
        <v>0</v>
      </c>
      <c r="AR155" s="146" t="s">
        <v>77</v>
      </c>
      <c r="AT155" s="154" t="s">
        <v>71</v>
      </c>
      <c r="AU155" s="154" t="s">
        <v>77</v>
      </c>
      <c r="AY155" s="146" t="s">
        <v>117</v>
      </c>
      <c r="BK155" s="155">
        <f>SUM(BK156:BK159)</f>
        <v>0</v>
      </c>
    </row>
    <row r="156" spans="1:65" s="2" customFormat="1" ht="16.5" customHeight="1">
      <c r="A156" s="29"/>
      <c r="B156" s="158"/>
      <c r="C156" s="159" t="s">
        <v>274</v>
      </c>
      <c r="D156" s="159" t="s">
        <v>119</v>
      </c>
      <c r="E156" s="160" t="s">
        <v>275</v>
      </c>
      <c r="F156" s="161" t="s">
        <v>276</v>
      </c>
      <c r="G156" s="162" t="s">
        <v>122</v>
      </c>
      <c r="H156" s="163">
        <v>70</v>
      </c>
      <c r="I156" s="164"/>
      <c r="J156" s="165">
        <f>ROUND(I156*H156,2)</f>
        <v>0</v>
      </c>
      <c r="K156" s="166"/>
      <c r="L156" s="30"/>
      <c r="M156" s="167" t="s">
        <v>1</v>
      </c>
      <c r="N156" s="168" t="s">
        <v>37</v>
      </c>
      <c r="O156" s="55"/>
      <c r="P156" s="169">
        <f>O156*H156</f>
        <v>0</v>
      </c>
      <c r="Q156" s="169">
        <v>0.47260000000000002</v>
      </c>
      <c r="R156" s="169">
        <f>Q156*H156</f>
        <v>33.082000000000001</v>
      </c>
      <c r="S156" s="169">
        <v>0</v>
      </c>
      <c r="T156" s="170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123</v>
      </c>
      <c r="AT156" s="171" t="s">
        <v>119</v>
      </c>
      <c r="AU156" s="171" t="s">
        <v>81</v>
      </c>
      <c r="AY156" s="14" t="s">
        <v>117</v>
      </c>
      <c r="BE156" s="172">
        <f>IF(N156="základní",J156,0)</f>
        <v>0</v>
      </c>
      <c r="BF156" s="172">
        <f>IF(N156="snížená",J156,0)</f>
        <v>0</v>
      </c>
      <c r="BG156" s="172">
        <f>IF(N156="zákl. přenesená",J156,0)</f>
        <v>0</v>
      </c>
      <c r="BH156" s="172">
        <f>IF(N156="sníž. přenesená",J156,0)</f>
        <v>0</v>
      </c>
      <c r="BI156" s="172">
        <f>IF(N156="nulová",J156,0)</f>
        <v>0</v>
      </c>
      <c r="BJ156" s="14" t="s">
        <v>77</v>
      </c>
      <c r="BK156" s="172">
        <f>ROUND(I156*H156,2)</f>
        <v>0</v>
      </c>
      <c r="BL156" s="14" t="s">
        <v>123</v>
      </c>
      <c r="BM156" s="171" t="s">
        <v>277</v>
      </c>
    </row>
    <row r="157" spans="1:65" s="2" customFormat="1" ht="24" customHeight="1">
      <c r="A157" s="29"/>
      <c r="B157" s="158"/>
      <c r="C157" s="159" t="s">
        <v>278</v>
      </c>
      <c r="D157" s="159" t="s">
        <v>119</v>
      </c>
      <c r="E157" s="160" t="s">
        <v>279</v>
      </c>
      <c r="F157" s="161" t="s">
        <v>280</v>
      </c>
      <c r="G157" s="162" t="s">
        <v>122</v>
      </c>
      <c r="H157" s="163">
        <v>70</v>
      </c>
      <c r="I157" s="164"/>
      <c r="J157" s="165">
        <f>ROUND(I157*H157,2)</f>
        <v>0</v>
      </c>
      <c r="K157" s="166"/>
      <c r="L157" s="30"/>
      <c r="M157" s="167" t="s">
        <v>1</v>
      </c>
      <c r="N157" s="168" t="s">
        <v>37</v>
      </c>
      <c r="O157" s="55"/>
      <c r="P157" s="169">
        <f>O157*H157</f>
        <v>0</v>
      </c>
      <c r="Q157" s="169">
        <v>0.40416999999999997</v>
      </c>
      <c r="R157" s="169">
        <f>Q157*H157</f>
        <v>28.291899999999998</v>
      </c>
      <c r="S157" s="169">
        <v>0</v>
      </c>
      <c r="T157" s="170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123</v>
      </c>
      <c r="AT157" s="171" t="s">
        <v>119</v>
      </c>
      <c r="AU157" s="171" t="s">
        <v>81</v>
      </c>
      <c r="AY157" s="14" t="s">
        <v>117</v>
      </c>
      <c r="BE157" s="172">
        <f>IF(N157="základní",J157,0)</f>
        <v>0</v>
      </c>
      <c r="BF157" s="172">
        <f>IF(N157="snížená",J157,0)</f>
        <v>0</v>
      </c>
      <c r="BG157" s="172">
        <f>IF(N157="zákl. přenesená",J157,0)</f>
        <v>0</v>
      </c>
      <c r="BH157" s="172">
        <f>IF(N157="sníž. přenesená",J157,0)</f>
        <v>0</v>
      </c>
      <c r="BI157" s="172">
        <f>IF(N157="nulová",J157,0)</f>
        <v>0</v>
      </c>
      <c r="BJ157" s="14" t="s">
        <v>77</v>
      </c>
      <c r="BK157" s="172">
        <f>ROUND(I157*H157,2)</f>
        <v>0</v>
      </c>
      <c r="BL157" s="14" t="s">
        <v>123</v>
      </c>
      <c r="BM157" s="171" t="s">
        <v>281</v>
      </c>
    </row>
    <row r="158" spans="1:65" s="2" customFormat="1" ht="24" customHeight="1">
      <c r="A158" s="29"/>
      <c r="B158" s="158"/>
      <c r="C158" s="159" t="s">
        <v>7</v>
      </c>
      <c r="D158" s="159" t="s">
        <v>119</v>
      </c>
      <c r="E158" s="160" t="s">
        <v>282</v>
      </c>
      <c r="F158" s="161" t="s">
        <v>283</v>
      </c>
      <c r="G158" s="162" t="s">
        <v>122</v>
      </c>
      <c r="H158" s="163">
        <v>70</v>
      </c>
      <c r="I158" s="164"/>
      <c r="J158" s="165">
        <f>ROUND(I158*H158,2)</f>
        <v>0</v>
      </c>
      <c r="K158" s="166"/>
      <c r="L158" s="30"/>
      <c r="M158" s="167" t="s">
        <v>1</v>
      </c>
      <c r="N158" s="168" t="s">
        <v>37</v>
      </c>
      <c r="O158" s="55"/>
      <c r="P158" s="169">
        <f>O158*H158</f>
        <v>0</v>
      </c>
      <c r="Q158" s="169">
        <v>0.57609999999999995</v>
      </c>
      <c r="R158" s="169">
        <f>Q158*H158</f>
        <v>40.326999999999998</v>
      </c>
      <c r="S158" s="169">
        <v>0</v>
      </c>
      <c r="T158" s="170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123</v>
      </c>
      <c r="AT158" s="171" t="s">
        <v>119</v>
      </c>
      <c r="AU158" s="171" t="s">
        <v>81</v>
      </c>
      <c r="AY158" s="14" t="s">
        <v>117</v>
      </c>
      <c r="BE158" s="172">
        <f>IF(N158="základní",J158,0)</f>
        <v>0</v>
      </c>
      <c r="BF158" s="172">
        <f>IF(N158="snížená",J158,0)</f>
        <v>0</v>
      </c>
      <c r="BG158" s="172">
        <f>IF(N158="zákl. přenesená",J158,0)</f>
        <v>0</v>
      </c>
      <c r="BH158" s="172">
        <f>IF(N158="sníž. přenesená",J158,0)</f>
        <v>0</v>
      </c>
      <c r="BI158" s="172">
        <f>IF(N158="nulová",J158,0)</f>
        <v>0</v>
      </c>
      <c r="BJ158" s="14" t="s">
        <v>77</v>
      </c>
      <c r="BK158" s="172">
        <f>ROUND(I158*H158,2)</f>
        <v>0</v>
      </c>
      <c r="BL158" s="14" t="s">
        <v>123</v>
      </c>
      <c r="BM158" s="171" t="s">
        <v>284</v>
      </c>
    </row>
    <row r="159" spans="1:65" s="2" customFormat="1" ht="16.5" customHeight="1">
      <c r="A159" s="29"/>
      <c r="B159" s="158"/>
      <c r="C159" s="159" t="s">
        <v>285</v>
      </c>
      <c r="D159" s="159" t="s">
        <v>119</v>
      </c>
      <c r="E159" s="160" t="s">
        <v>286</v>
      </c>
      <c r="F159" s="161" t="s">
        <v>287</v>
      </c>
      <c r="G159" s="162" t="s">
        <v>139</v>
      </c>
      <c r="H159" s="163">
        <v>35</v>
      </c>
      <c r="I159" s="164"/>
      <c r="J159" s="165">
        <f>ROUND(I159*H159,2)</f>
        <v>0</v>
      </c>
      <c r="K159" s="166"/>
      <c r="L159" s="30"/>
      <c r="M159" s="167" t="s">
        <v>1</v>
      </c>
      <c r="N159" s="168" t="s">
        <v>37</v>
      </c>
      <c r="O159" s="55"/>
      <c r="P159" s="169">
        <f>O159*H159</f>
        <v>0</v>
      </c>
      <c r="Q159" s="169">
        <v>3.5999999999999999E-3</v>
      </c>
      <c r="R159" s="169">
        <f>Q159*H159</f>
        <v>0.126</v>
      </c>
      <c r="S159" s="169">
        <v>0</v>
      </c>
      <c r="T159" s="170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1" t="s">
        <v>123</v>
      </c>
      <c r="AT159" s="171" t="s">
        <v>119</v>
      </c>
      <c r="AU159" s="171" t="s">
        <v>81</v>
      </c>
      <c r="AY159" s="14" t="s">
        <v>117</v>
      </c>
      <c r="BE159" s="172">
        <f>IF(N159="základní",J159,0)</f>
        <v>0</v>
      </c>
      <c r="BF159" s="172">
        <f>IF(N159="snížená",J159,0)</f>
        <v>0</v>
      </c>
      <c r="BG159" s="172">
        <f>IF(N159="zákl. přenesená",J159,0)</f>
        <v>0</v>
      </c>
      <c r="BH159" s="172">
        <f>IF(N159="sníž. přenesená",J159,0)</f>
        <v>0</v>
      </c>
      <c r="BI159" s="172">
        <f>IF(N159="nulová",J159,0)</f>
        <v>0</v>
      </c>
      <c r="BJ159" s="14" t="s">
        <v>77</v>
      </c>
      <c r="BK159" s="172">
        <f>ROUND(I159*H159,2)</f>
        <v>0</v>
      </c>
      <c r="BL159" s="14" t="s">
        <v>123</v>
      </c>
      <c r="BM159" s="171" t="s">
        <v>288</v>
      </c>
    </row>
    <row r="160" spans="1:65" s="12" customFormat="1" ht="22.9" customHeight="1">
      <c r="B160" s="145"/>
      <c r="D160" s="146" t="s">
        <v>71</v>
      </c>
      <c r="E160" s="156" t="s">
        <v>141</v>
      </c>
      <c r="F160" s="156" t="s">
        <v>289</v>
      </c>
      <c r="I160" s="148"/>
      <c r="J160" s="157">
        <f>BK160</f>
        <v>0</v>
      </c>
      <c r="L160" s="145"/>
      <c r="M160" s="150"/>
      <c r="N160" s="151"/>
      <c r="O160" s="151"/>
      <c r="P160" s="152">
        <f>P161</f>
        <v>0</v>
      </c>
      <c r="Q160" s="151"/>
      <c r="R160" s="152">
        <f>R161</f>
        <v>0.70886758999999999</v>
      </c>
      <c r="S160" s="151"/>
      <c r="T160" s="153">
        <f>T161</f>
        <v>0</v>
      </c>
      <c r="AR160" s="146" t="s">
        <v>77</v>
      </c>
      <c r="AT160" s="154" t="s">
        <v>71</v>
      </c>
      <c r="AU160" s="154" t="s">
        <v>77</v>
      </c>
      <c r="AY160" s="146" t="s">
        <v>117</v>
      </c>
      <c r="BK160" s="155">
        <f>BK161</f>
        <v>0</v>
      </c>
    </row>
    <row r="161" spans="1:65" s="2" customFormat="1" ht="24" customHeight="1">
      <c r="A161" s="29"/>
      <c r="B161" s="158"/>
      <c r="C161" s="159" t="s">
        <v>290</v>
      </c>
      <c r="D161" s="159" t="s">
        <v>119</v>
      </c>
      <c r="E161" s="160" t="s">
        <v>291</v>
      </c>
      <c r="F161" s="161" t="s">
        <v>292</v>
      </c>
      <c r="G161" s="162" t="s">
        <v>163</v>
      </c>
      <c r="H161" s="163">
        <v>0.66700000000000004</v>
      </c>
      <c r="I161" s="164"/>
      <c r="J161" s="165">
        <f>ROUND(I161*H161,2)</f>
        <v>0</v>
      </c>
      <c r="K161" s="166"/>
      <c r="L161" s="30"/>
      <c r="M161" s="167" t="s">
        <v>1</v>
      </c>
      <c r="N161" s="168" t="s">
        <v>37</v>
      </c>
      <c r="O161" s="55"/>
      <c r="P161" s="169">
        <f>O161*H161</f>
        <v>0</v>
      </c>
      <c r="Q161" s="169">
        <v>1.06277</v>
      </c>
      <c r="R161" s="169">
        <f>Q161*H161</f>
        <v>0.70886758999999999</v>
      </c>
      <c r="S161" s="169">
        <v>0</v>
      </c>
      <c r="T161" s="170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123</v>
      </c>
      <c r="AT161" s="171" t="s">
        <v>119</v>
      </c>
      <c r="AU161" s="171" t="s">
        <v>81</v>
      </c>
      <c r="AY161" s="14" t="s">
        <v>117</v>
      </c>
      <c r="BE161" s="172">
        <f>IF(N161="základní",J161,0)</f>
        <v>0</v>
      </c>
      <c r="BF161" s="172">
        <f>IF(N161="snížená",J161,0)</f>
        <v>0</v>
      </c>
      <c r="BG161" s="172">
        <f>IF(N161="zákl. přenesená",J161,0)</f>
        <v>0</v>
      </c>
      <c r="BH161" s="172">
        <f>IF(N161="sníž. přenesená",J161,0)</f>
        <v>0</v>
      </c>
      <c r="BI161" s="172">
        <f>IF(N161="nulová",J161,0)</f>
        <v>0</v>
      </c>
      <c r="BJ161" s="14" t="s">
        <v>77</v>
      </c>
      <c r="BK161" s="172">
        <f>ROUND(I161*H161,2)</f>
        <v>0</v>
      </c>
      <c r="BL161" s="14" t="s">
        <v>123</v>
      </c>
      <c r="BM161" s="171" t="s">
        <v>293</v>
      </c>
    </row>
    <row r="162" spans="1:65" s="12" customFormat="1" ht="22.9" customHeight="1">
      <c r="B162" s="145"/>
      <c r="D162" s="146" t="s">
        <v>71</v>
      </c>
      <c r="E162" s="156" t="s">
        <v>145</v>
      </c>
      <c r="F162" s="156" t="s">
        <v>146</v>
      </c>
      <c r="I162" s="148"/>
      <c r="J162" s="157">
        <f>BK162</f>
        <v>0</v>
      </c>
      <c r="L162" s="145"/>
      <c r="M162" s="150"/>
      <c r="N162" s="151"/>
      <c r="O162" s="151"/>
      <c r="P162" s="152">
        <f>SUM(P163:P173)</f>
        <v>0</v>
      </c>
      <c r="Q162" s="151"/>
      <c r="R162" s="152">
        <f>SUM(R163:R173)</f>
        <v>0.93714779999999998</v>
      </c>
      <c r="S162" s="151"/>
      <c r="T162" s="153">
        <f>SUM(T163:T173)</f>
        <v>0</v>
      </c>
      <c r="AR162" s="146" t="s">
        <v>77</v>
      </c>
      <c r="AT162" s="154" t="s">
        <v>71</v>
      </c>
      <c r="AU162" s="154" t="s">
        <v>77</v>
      </c>
      <c r="AY162" s="146" t="s">
        <v>117</v>
      </c>
      <c r="BK162" s="155">
        <f>SUM(BK163:BK173)</f>
        <v>0</v>
      </c>
    </row>
    <row r="163" spans="1:65" s="2" customFormat="1" ht="24" customHeight="1">
      <c r="A163" s="29"/>
      <c r="B163" s="158"/>
      <c r="C163" s="159" t="s">
        <v>294</v>
      </c>
      <c r="D163" s="159" t="s">
        <v>119</v>
      </c>
      <c r="E163" s="160" t="s">
        <v>295</v>
      </c>
      <c r="F163" s="161" t="s">
        <v>296</v>
      </c>
      <c r="G163" s="162" t="s">
        <v>139</v>
      </c>
      <c r="H163" s="163">
        <v>8</v>
      </c>
      <c r="I163" s="164"/>
      <c r="J163" s="165">
        <f t="shared" ref="J163:J173" si="10">ROUND(I163*H163,2)</f>
        <v>0</v>
      </c>
      <c r="K163" s="166"/>
      <c r="L163" s="30"/>
      <c r="M163" s="167" t="s">
        <v>1</v>
      </c>
      <c r="N163" s="168" t="s">
        <v>37</v>
      </c>
      <c r="O163" s="55"/>
      <c r="P163" s="169">
        <f t="shared" ref="P163:P173" si="11">O163*H163</f>
        <v>0</v>
      </c>
      <c r="Q163" s="169">
        <v>4.2729999999999999E-3</v>
      </c>
      <c r="R163" s="169">
        <f t="shared" ref="R163:R173" si="12">Q163*H163</f>
        <v>3.4183999999999999E-2</v>
      </c>
      <c r="S163" s="169">
        <v>0</v>
      </c>
      <c r="T163" s="170">
        <f t="shared" ref="T163:T173" si="13"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1" t="s">
        <v>123</v>
      </c>
      <c r="AT163" s="171" t="s">
        <v>119</v>
      </c>
      <c r="AU163" s="171" t="s">
        <v>81</v>
      </c>
      <c r="AY163" s="14" t="s">
        <v>117</v>
      </c>
      <c r="BE163" s="172">
        <f t="shared" ref="BE163:BE173" si="14">IF(N163="základní",J163,0)</f>
        <v>0</v>
      </c>
      <c r="BF163" s="172">
        <f t="shared" ref="BF163:BF173" si="15">IF(N163="snížená",J163,0)</f>
        <v>0</v>
      </c>
      <c r="BG163" s="172">
        <f t="shared" ref="BG163:BG173" si="16">IF(N163="zákl. přenesená",J163,0)</f>
        <v>0</v>
      </c>
      <c r="BH163" s="172">
        <f t="shared" ref="BH163:BH173" si="17">IF(N163="sníž. přenesená",J163,0)</f>
        <v>0</v>
      </c>
      <c r="BI163" s="172">
        <f t="shared" ref="BI163:BI173" si="18">IF(N163="nulová",J163,0)</f>
        <v>0</v>
      </c>
      <c r="BJ163" s="14" t="s">
        <v>77</v>
      </c>
      <c r="BK163" s="172">
        <f t="shared" ref="BK163:BK173" si="19">ROUND(I163*H163,2)</f>
        <v>0</v>
      </c>
      <c r="BL163" s="14" t="s">
        <v>123</v>
      </c>
      <c r="BM163" s="171" t="s">
        <v>297</v>
      </c>
    </row>
    <row r="164" spans="1:65" s="2" customFormat="1" ht="16.5" customHeight="1">
      <c r="A164" s="29"/>
      <c r="B164" s="158"/>
      <c r="C164" s="159" t="s">
        <v>298</v>
      </c>
      <c r="D164" s="159" t="s">
        <v>119</v>
      </c>
      <c r="E164" s="160" t="s">
        <v>299</v>
      </c>
      <c r="F164" s="161" t="s">
        <v>300</v>
      </c>
      <c r="G164" s="162" t="s">
        <v>139</v>
      </c>
      <c r="H164" s="163">
        <v>1</v>
      </c>
      <c r="I164" s="164"/>
      <c r="J164" s="165">
        <f t="shared" si="10"/>
        <v>0</v>
      </c>
      <c r="K164" s="166"/>
      <c r="L164" s="30"/>
      <c r="M164" s="167" t="s">
        <v>1</v>
      </c>
      <c r="N164" s="168" t="s">
        <v>37</v>
      </c>
      <c r="O164" s="55"/>
      <c r="P164" s="169">
        <f t="shared" si="11"/>
        <v>0</v>
      </c>
      <c r="Q164" s="169">
        <v>4.2700000000000004E-3</v>
      </c>
      <c r="R164" s="169">
        <f t="shared" si="12"/>
        <v>4.2700000000000004E-3</v>
      </c>
      <c r="S164" s="169">
        <v>0</v>
      </c>
      <c r="T164" s="170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1" t="s">
        <v>123</v>
      </c>
      <c r="AT164" s="171" t="s">
        <v>119</v>
      </c>
      <c r="AU164" s="171" t="s">
        <v>81</v>
      </c>
      <c r="AY164" s="14" t="s">
        <v>117</v>
      </c>
      <c r="BE164" s="172">
        <f t="shared" si="14"/>
        <v>0</v>
      </c>
      <c r="BF164" s="172">
        <f t="shared" si="15"/>
        <v>0</v>
      </c>
      <c r="BG164" s="172">
        <f t="shared" si="16"/>
        <v>0</v>
      </c>
      <c r="BH164" s="172">
        <f t="shared" si="17"/>
        <v>0</v>
      </c>
      <c r="BI164" s="172">
        <f t="shared" si="18"/>
        <v>0</v>
      </c>
      <c r="BJ164" s="14" t="s">
        <v>77</v>
      </c>
      <c r="BK164" s="172">
        <f t="shared" si="19"/>
        <v>0</v>
      </c>
      <c r="BL164" s="14" t="s">
        <v>123</v>
      </c>
      <c r="BM164" s="171" t="s">
        <v>301</v>
      </c>
    </row>
    <row r="165" spans="1:65" s="2" customFormat="1" ht="16.5" customHeight="1">
      <c r="A165" s="29"/>
      <c r="B165" s="158"/>
      <c r="C165" s="178" t="s">
        <v>302</v>
      </c>
      <c r="D165" s="178" t="s">
        <v>270</v>
      </c>
      <c r="E165" s="179" t="s">
        <v>303</v>
      </c>
      <c r="F165" s="180" t="s">
        <v>304</v>
      </c>
      <c r="G165" s="181" t="s">
        <v>150</v>
      </c>
      <c r="H165" s="182">
        <v>1</v>
      </c>
      <c r="I165" s="183"/>
      <c r="J165" s="184">
        <f t="shared" si="10"/>
        <v>0</v>
      </c>
      <c r="K165" s="185"/>
      <c r="L165" s="186"/>
      <c r="M165" s="187" t="s">
        <v>1</v>
      </c>
      <c r="N165" s="188" t="s">
        <v>37</v>
      </c>
      <c r="O165" s="55"/>
      <c r="P165" s="169">
        <f t="shared" si="11"/>
        <v>0</v>
      </c>
      <c r="Q165" s="169">
        <v>5.0000000000000001E-4</v>
      </c>
      <c r="R165" s="169">
        <f t="shared" si="12"/>
        <v>5.0000000000000001E-4</v>
      </c>
      <c r="S165" s="169">
        <v>0</v>
      </c>
      <c r="T165" s="170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1" t="s">
        <v>145</v>
      </c>
      <c r="AT165" s="171" t="s">
        <v>270</v>
      </c>
      <c r="AU165" s="171" t="s">
        <v>81</v>
      </c>
      <c r="AY165" s="14" t="s">
        <v>117</v>
      </c>
      <c r="BE165" s="172">
        <f t="shared" si="14"/>
        <v>0</v>
      </c>
      <c r="BF165" s="172">
        <f t="shared" si="15"/>
        <v>0</v>
      </c>
      <c r="BG165" s="172">
        <f t="shared" si="16"/>
        <v>0</v>
      </c>
      <c r="BH165" s="172">
        <f t="shared" si="17"/>
        <v>0</v>
      </c>
      <c r="BI165" s="172">
        <f t="shared" si="18"/>
        <v>0</v>
      </c>
      <c r="BJ165" s="14" t="s">
        <v>77</v>
      </c>
      <c r="BK165" s="172">
        <f t="shared" si="19"/>
        <v>0</v>
      </c>
      <c r="BL165" s="14" t="s">
        <v>123</v>
      </c>
      <c r="BM165" s="171" t="s">
        <v>305</v>
      </c>
    </row>
    <row r="166" spans="1:65" s="2" customFormat="1" ht="24" customHeight="1">
      <c r="A166" s="29"/>
      <c r="B166" s="158"/>
      <c r="C166" s="159" t="s">
        <v>306</v>
      </c>
      <c r="D166" s="159" t="s">
        <v>119</v>
      </c>
      <c r="E166" s="160" t="s">
        <v>307</v>
      </c>
      <c r="F166" s="161" t="s">
        <v>308</v>
      </c>
      <c r="G166" s="162" t="s">
        <v>150</v>
      </c>
      <c r="H166" s="163">
        <v>2</v>
      </c>
      <c r="I166" s="164"/>
      <c r="J166" s="165">
        <f t="shared" si="10"/>
        <v>0</v>
      </c>
      <c r="K166" s="166"/>
      <c r="L166" s="30"/>
      <c r="M166" s="167" t="s">
        <v>1</v>
      </c>
      <c r="N166" s="168" t="s">
        <v>37</v>
      </c>
      <c r="O166" s="55"/>
      <c r="P166" s="169">
        <f t="shared" si="11"/>
        <v>0</v>
      </c>
      <c r="Q166" s="169">
        <v>1.9E-6</v>
      </c>
      <c r="R166" s="169">
        <f t="shared" si="12"/>
        <v>3.8E-6</v>
      </c>
      <c r="S166" s="169">
        <v>0</v>
      </c>
      <c r="T166" s="170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1" t="s">
        <v>123</v>
      </c>
      <c r="AT166" s="171" t="s">
        <v>119</v>
      </c>
      <c r="AU166" s="171" t="s">
        <v>81</v>
      </c>
      <c r="AY166" s="14" t="s">
        <v>117</v>
      </c>
      <c r="BE166" s="172">
        <f t="shared" si="14"/>
        <v>0</v>
      </c>
      <c r="BF166" s="172">
        <f t="shared" si="15"/>
        <v>0</v>
      </c>
      <c r="BG166" s="172">
        <f t="shared" si="16"/>
        <v>0</v>
      </c>
      <c r="BH166" s="172">
        <f t="shared" si="17"/>
        <v>0</v>
      </c>
      <c r="BI166" s="172">
        <f t="shared" si="18"/>
        <v>0</v>
      </c>
      <c r="BJ166" s="14" t="s">
        <v>77</v>
      </c>
      <c r="BK166" s="172">
        <f t="shared" si="19"/>
        <v>0</v>
      </c>
      <c r="BL166" s="14" t="s">
        <v>123</v>
      </c>
      <c r="BM166" s="171" t="s">
        <v>309</v>
      </c>
    </row>
    <row r="167" spans="1:65" s="2" customFormat="1" ht="16.5" customHeight="1">
      <c r="A167" s="29"/>
      <c r="B167" s="158"/>
      <c r="C167" s="178" t="s">
        <v>310</v>
      </c>
      <c r="D167" s="178" t="s">
        <v>270</v>
      </c>
      <c r="E167" s="179" t="s">
        <v>311</v>
      </c>
      <c r="F167" s="180" t="s">
        <v>312</v>
      </c>
      <c r="G167" s="181" t="s">
        <v>150</v>
      </c>
      <c r="H167" s="182">
        <v>2</v>
      </c>
      <c r="I167" s="183"/>
      <c r="J167" s="184">
        <f t="shared" si="10"/>
        <v>0</v>
      </c>
      <c r="K167" s="185"/>
      <c r="L167" s="186"/>
      <c r="M167" s="187" t="s">
        <v>1</v>
      </c>
      <c r="N167" s="188" t="s">
        <v>37</v>
      </c>
      <c r="O167" s="55"/>
      <c r="P167" s="169">
        <f t="shared" si="11"/>
        <v>0</v>
      </c>
      <c r="Q167" s="169">
        <v>1.1999999999999999E-3</v>
      </c>
      <c r="R167" s="169">
        <f t="shared" si="12"/>
        <v>2.3999999999999998E-3</v>
      </c>
      <c r="S167" s="169">
        <v>0</v>
      </c>
      <c r="T167" s="170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1" t="s">
        <v>145</v>
      </c>
      <c r="AT167" s="171" t="s">
        <v>270</v>
      </c>
      <c r="AU167" s="171" t="s">
        <v>81</v>
      </c>
      <c r="AY167" s="14" t="s">
        <v>117</v>
      </c>
      <c r="BE167" s="172">
        <f t="shared" si="14"/>
        <v>0</v>
      </c>
      <c r="BF167" s="172">
        <f t="shared" si="15"/>
        <v>0</v>
      </c>
      <c r="BG167" s="172">
        <f t="shared" si="16"/>
        <v>0</v>
      </c>
      <c r="BH167" s="172">
        <f t="shared" si="17"/>
        <v>0</v>
      </c>
      <c r="BI167" s="172">
        <f t="shared" si="18"/>
        <v>0</v>
      </c>
      <c r="BJ167" s="14" t="s">
        <v>77</v>
      </c>
      <c r="BK167" s="172">
        <f t="shared" si="19"/>
        <v>0</v>
      </c>
      <c r="BL167" s="14" t="s">
        <v>123</v>
      </c>
      <c r="BM167" s="171" t="s">
        <v>313</v>
      </c>
    </row>
    <row r="168" spans="1:65" s="2" customFormat="1" ht="24" customHeight="1">
      <c r="A168" s="29"/>
      <c r="B168" s="158"/>
      <c r="C168" s="159" t="s">
        <v>314</v>
      </c>
      <c r="D168" s="159" t="s">
        <v>119</v>
      </c>
      <c r="E168" s="160" t="s">
        <v>315</v>
      </c>
      <c r="F168" s="161" t="s">
        <v>316</v>
      </c>
      <c r="G168" s="162" t="s">
        <v>150</v>
      </c>
      <c r="H168" s="163">
        <v>1</v>
      </c>
      <c r="I168" s="164"/>
      <c r="J168" s="165">
        <f t="shared" si="10"/>
        <v>0</v>
      </c>
      <c r="K168" s="166"/>
      <c r="L168" s="30"/>
      <c r="M168" s="167" t="s">
        <v>1</v>
      </c>
      <c r="N168" s="168" t="s">
        <v>37</v>
      </c>
      <c r="O168" s="55"/>
      <c r="P168" s="169">
        <f t="shared" si="11"/>
        <v>0</v>
      </c>
      <c r="Q168" s="169">
        <v>0</v>
      </c>
      <c r="R168" s="169">
        <f t="shared" si="12"/>
        <v>0</v>
      </c>
      <c r="S168" s="169">
        <v>0</v>
      </c>
      <c r="T168" s="170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1" t="s">
        <v>123</v>
      </c>
      <c r="AT168" s="171" t="s">
        <v>119</v>
      </c>
      <c r="AU168" s="171" t="s">
        <v>81</v>
      </c>
      <c r="AY168" s="14" t="s">
        <v>117</v>
      </c>
      <c r="BE168" s="172">
        <f t="shared" si="14"/>
        <v>0</v>
      </c>
      <c r="BF168" s="172">
        <f t="shared" si="15"/>
        <v>0</v>
      </c>
      <c r="BG168" s="172">
        <f t="shared" si="16"/>
        <v>0</v>
      </c>
      <c r="BH168" s="172">
        <f t="shared" si="17"/>
        <v>0</v>
      </c>
      <c r="BI168" s="172">
        <f t="shared" si="18"/>
        <v>0</v>
      </c>
      <c r="BJ168" s="14" t="s">
        <v>77</v>
      </c>
      <c r="BK168" s="172">
        <f t="shared" si="19"/>
        <v>0</v>
      </c>
      <c r="BL168" s="14" t="s">
        <v>123</v>
      </c>
      <c r="BM168" s="171" t="s">
        <v>317</v>
      </c>
    </row>
    <row r="169" spans="1:65" s="2" customFormat="1" ht="24" customHeight="1">
      <c r="A169" s="29"/>
      <c r="B169" s="158"/>
      <c r="C169" s="159" t="s">
        <v>318</v>
      </c>
      <c r="D169" s="159" t="s">
        <v>119</v>
      </c>
      <c r="E169" s="160" t="s">
        <v>319</v>
      </c>
      <c r="F169" s="161" t="s">
        <v>320</v>
      </c>
      <c r="G169" s="162" t="s">
        <v>150</v>
      </c>
      <c r="H169" s="163">
        <v>1</v>
      </c>
      <c r="I169" s="164"/>
      <c r="J169" s="165">
        <f t="shared" si="10"/>
        <v>0</v>
      </c>
      <c r="K169" s="166"/>
      <c r="L169" s="30"/>
      <c r="M169" s="167" t="s">
        <v>1</v>
      </c>
      <c r="N169" s="168" t="s">
        <v>37</v>
      </c>
      <c r="O169" s="55"/>
      <c r="P169" s="169">
        <f t="shared" si="11"/>
        <v>0</v>
      </c>
      <c r="Q169" s="169">
        <v>0.10661</v>
      </c>
      <c r="R169" s="169">
        <f t="shared" si="12"/>
        <v>0.10661</v>
      </c>
      <c r="S169" s="169">
        <v>0</v>
      </c>
      <c r="T169" s="170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1" t="s">
        <v>123</v>
      </c>
      <c r="AT169" s="171" t="s">
        <v>119</v>
      </c>
      <c r="AU169" s="171" t="s">
        <v>81</v>
      </c>
      <c r="AY169" s="14" t="s">
        <v>117</v>
      </c>
      <c r="BE169" s="172">
        <f t="shared" si="14"/>
        <v>0</v>
      </c>
      <c r="BF169" s="172">
        <f t="shared" si="15"/>
        <v>0</v>
      </c>
      <c r="BG169" s="172">
        <f t="shared" si="16"/>
        <v>0</v>
      </c>
      <c r="BH169" s="172">
        <f t="shared" si="17"/>
        <v>0</v>
      </c>
      <c r="BI169" s="172">
        <f t="shared" si="18"/>
        <v>0</v>
      </c>
      <c r="BJ169" s="14" t="s">
        <v>77</v>
      </c>
      <c r="BK169" s="172">
        <f t="shared" si="19"/>
        <v>0</v>
      </c>
      <c r="BL169" s="14" t="s">
        <v>123</v>
      </c>
      <c r="BM169" s="171" t="s">
        <v>321</v>
      </c>
    </row>
    <row r="170" spans="1:65" s="2" customFormat="1" ht="24" customHeight="1">
      <c r="A170" s="29"/>
      <c r="B170" s="158"/>
      <c r="C170" s="159" t="s">
        <v>322</v>
      </c>
      <c r="D170" s="159" t="s">
        <v>119</v>
      </c>
      <c r="E170" s="160" t="s">
        <v>323</v>
      </c>
      <c r="F170" s="161" t="s">
        <v>324</v>
      </c>
      <c r="G170" s="162" t="s">
        <v>150</v>
      </c>
      <c r="H170" s="163">
        <v>1</v>
      </c>
      <c r="I170" s="164"/>
      <c r="J170" s="165">
        <f t="shared" si="10"/>
        <v>0</v>
      </c>
      <c r="K170" s="166"/>
      <c r="L170" s="30"/>
      <c r="M170" s="167" t="s">
        <v>1</v>
      </c>
      <c r="N170" s="168" t="s">
        <v>37</v>
      </c>
      <c r="O170" s="55"/>
      <c r="P170" s="169">
        <f t="shared" si="11"/>
        <v>0</v>
      </c>
      <c r="Q170" s="169">
        <v>1.2120000000000001E-2</v>
      </c>
      <c r="R170" s="169">
        <f t="shared" si="12"/>
        <v>1.2120000000000001E-2</v>
      </c>
      <c r="S170" s="169">
        <v>0</v>
      </c>
      <c r="T170" s="170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1" t="s">
        <v>123</v>
      </c>
      <c r="AT170" s="171" t="s">
        <v>119</v>
      </c>
      <c r="AU170" s="171" t="s">
        <v>81</v>
      </c>
      <c r="AY170" s="14" t="s">
        <v>117</v>
      </c>
      <c r="BE170" s="172">
        <f t="shared" si="14"/>
        <v>0</v>
      </c>
      <c r="BF170" s="172">
        <f t="shared" si="15"/>
        <v>0</v>
      </c>
      <c r="BG170" s="172">
        <f t="shared" si="16"/>
        <v>0</v>
      </c>
      <c r="BH170" s="172">
        <f t="shared" si="17"/>
        <v>0</v>
      </c>
      <c r="BI170" s="172">
        <f t="shared" si="18"/>
        <v>0</v>
      </c>
      <c r="BJ170" s="14" t="s">
        <v>77</v>
      </c>
      <c r="BK170" s="172">
        <f t="shared" si="19"/>
        <v>0</v>
      </c>
      <c r="BL170" s="14" t="s">
        <v>123</v>
      </c>
      <c r="BM170" s="171" t="s">
        <v>325</v>
      </c>
    </row>
    <row r="171" spans="1:65" s="2" customFormat="1" ht="24" customHeight="1">
      <c r="A171" s="29"/>
      <c r="B171" s="158"/>
      <c r="C171" s="159" t="s">
        <v>326</v>
      </c>
      <c r="D171" s="159" t="s">
        <v>119</v>
      </c>
      <c r="E171" s="160" t="s">
        <v>327</v>
      </c>
      <c r="F171" s="161" t="s">
        <v>328</v>
      </c>
      <c r="G171" s="162" t="s">
        <v>150</v>
      </c>
      <c r="H171" s="163">
        <v>1</v>
      </c>
      <c r="I171" s="164"/>
      <c r="J171" s="165">
        <f t="shared" si="10"/>
        <v>0</v>
      </c>
      <c r="K171" s="166"/>
      <c r="L171" s="30"/>
      <c r="M171" s="167" t="s">
        <v>1</v>
      </c>
      <c r="N171" s="168" t="s">
        <v>37</v>
      </c>
      <c r="O171" s="55"/>
      <c r="P171" s="169">
        <f t="shared" si="11"/>
        <v>0</v>
      </c>
      <c r="Q171" s="169">
        <v>0.34036</v>
      </c>
      <c r="R171" s="169">
        <f t="shared" si="12"/>
        <v>0.34036</v>
      </c>
      <c r="S171" s="169">
        <v>0</v>
      </c>
      <c r="T171" s="170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1" t="s">
        <v>123</v>
      </c>
      <c r="AT171" s="171" t="s">
        <v>119</v>
      </c>
      <c r="AU171" s="171" t="s">
        <v>81</v>
      </c>
      <c r="AY171" s="14" t="s">
        <v>117</v>
      </c>
      <c r="BE171" s="172">
        <f t="shared" si="14"/>
        <v>0</v>
      </c>
      <c r="BF171" s="172">
        <f t="shared" si="15"/>
        <v>0</v>
      </c>
      <c r="BG171" s="172">
        <f t="shared" si="16"/>
        <v>0</v>
      </c>
      <c r="BH171" s="172">
        <f t="shared" si="17"/>
        <v>0</v>
      </c>
      <c r="BI171" s="172">
        <f t="shared" si="18"/>
        <v>0</v>
      </c>
      <c r="BJ171" s="14" t="s">
        <v>77</v>
      </c>
      <c r="BK171" s="172">
        <f t="shared" si="19"/>
        <v>0</v>
      </c>
      <c r="BL171" s="14" t="s">
        <v>123</v>
      </c>
      <c r="BM171" s="171" t="s">
        <v>329</v>
      </c>
    </row>
    <row r="172" spans="1:65" s="2" customFormat="1" ht="24" customHeight="1">
      <c r="A172" s="29"/>
      <c r="B172" s="158"/>
      <c r="C172" s="159" t="s">
        <v>330</v>
      </c>
      <c r="D172" s="159" t="s">
        <v>119</v>
      </c>
      <c r="E172" s="160" t="s">
        <v>331</v>
      </c>
      <c r="F172" s="161" t="s">
        <v>332</v>
      </c>
      <c r="G172" s="162" t="s">
        <v>150</v>
      </c>
      <c r="H172" s="163">
        <v>1</v>
      </c>
      <c r="I172" s="164"/>
      <c r="J172" s="165">
        <f t="shared" si="10"/>
        <v>0</v>
      </c>
      <c r="K172" s="166"/>
      <c r="L172" s="30"/>
      <c r="M172" s="167" t="s">
        <v>1</v>
      </c>
      <c r="N172" s="168" t="s">
        <v>37</v>
      </c>
      <c r="O172" s="55"/>
      <c r="P172" s="169">
        <f t="shared" si="11"/>
        <v>0</v>
      </c>
      <c r="Q172" s="169">
        <v>0.34089999999999998</v>
      </c>
      <c r="R172" s="169">
        <f t="shared" si="12"/>
        <v>0.34089999999999998</v>
      </c>
      <c r="S172" s="169">
        <v>0</v>
      </c>
      <c r="T172" s="170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1" t="s">
        <v>123</v>
      </c>
      <c r="AT172" s="171" t="s">
        <v>119</v>
      </c>
      <c r="AU172" s="171" t="s">
        <v>81</v>
      </c>
      <c r="AY172" s="14" t="s">
        <v>117</v>
      </c>
      <c r="BE172" s="172">
        <f t="shared" si="14"/>
        <v>0</v>
      </c>
      <c r="BF172" s="172">
        <f t="shared" si="15"/>
        <v>0</v>
      </c>
      <c r="BG172" s="172">
        <f t="shared" si="16"/>
        <v>0</v>
      </c>
      <c r="BH172" s="172">
        <f t="shared" si="17"/>
        <v>0</v>
      </c>
      <c r="BI172" s="172">
        <f t="shared" si="18"/>
        <v>0</v>
      </c>
      <c r="BJ172" s="14" t="s">
        <v>77</v>
      </c>
      <c r="BK172" s="172">
        <f t="shared" si="19"/>
        <v>0</v>
      </c>
      <c r="BL172" s="14" t="s">
        <v>123</v>
      </c>
      <c r="BM172" s="171" t="s">
        <v>333</v>
      </c>
    </row>
    <row r="173" spans="1:65" s="2" customFormat="1" ht="24" customHeight="1">
      <c r="A173" s="29"/>
      <c r="B173" s="158"/>
      <c r="C173" s="178" t="s">
        <v>334</v>
      </c>
      <c r="D173" s="178" t="s">
        <v>270</v>
      </c>
      <c r="E173" s="179" t="s">
        <v>335</v>
      </c>
      <c r="F173" s="180" t="s">
        <v>336</v>
      </c>
      <c r="G173" s="181" t="s">
        <v>150</v>
      </c>
      <c r="H173" s="182">
        <v>1</v>
      </c>
      <c r="I173" s="183"/>
      <c r="J173" s="184">
        <f t="shared" si="10"/>
        <v>0</v>
      </c>
      <c r="K173" s="185"/>
      <c r="L173" s="186"/>
      <c r="M173" s="187" t="s">
        <v>1</v>
      </c>
      <c r="N173" s="188" t="s">
        <v>37</v>
      </c>
      <c r="O173" s="55"/>
      <c r="P173" s="169">
        <f t="shared" si="11"/>
        <v>0</v>
      </c>
      <c r="Q173" s="169">
        <v>9.5799999999999996E-2</v>
      </c>
      <c r="R173" s="169">
        <f t="shared" si="12"/>
        <v>9.5799999999999996E-2</v>
      </c>
      <c r="S173" s="169">
        <v>0</v>
      </c>
      <c r="T173" s="170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1" t="s">
        <v>145</v>
      </c>
      <c r="AT173" s="171" t="s">
        <v>270</v>
      </c>
      <c r="AU173" s="171" t="s">
        <v>81</v>
      </c>
      <c r="AY173" s="14" t="s">
        <v>117</v>
      </c>
      <c r="BE173" s="172">
        <f t="shared" si="14"/>
        <v>0</v>
      </c>
      <c r="BF173" s="172">
        <f t="shared" si="15"/>
        <v>0</v>
      </c>
      <c r="BG173" s="172">
        <f t="shared" si="16"/>
        <v>0</v>
      </c>
      <c r="BH173" s="172">
        <f t="shared" si="17"/>
        <v>0</v>
      </c>
      <c r="BI173" s="172">
        <f t="shared" si="18"/>
        <v>0</v>
      </c>
      <c r="BJ173" s="14" t="s">
        <v>77</v>
      </c>
      <c r="BK173" s="172">
        <f t="shared" si="19"/>
        <v>0</v>
      </c>
      <c r="BL173" s="14" t="s">
        <v>123</v>
      </c>
      <c r="BM173" s="171" t="s">
        <v>337</v>
      </c>
    </row>
    <row r="174" spans="1:65" s="12" customFormat="1" ht="22.9" customHeight="1">
      <c r="B174" s="145"/>
      <c r="D174" s="146" t="s">
        <v>71</v>
      </c>
      <c r="E174" s="156" t="s">
        <v>152</v>
      </c>
      <c r="F174" s="156" t="s">
        <v>153</v>
      </c>
      <c r="I174" s="148"/>
      <c r="J174" s="157">
        <f>BK174</f>
        <v>0</v>
      </c>
      <c r="L174" s="145"/>
      <c r="M174" s="150"/>
      <c r="N174" s="151"/>
      <c r="O174" s="151"/>
      <c r="P174" s="152">
        <f>SUM(P175:P180)</f>
        <v>0</v>
      </c>
      <c r="Q174" s="151"/>
      <c r="R174" s="152">
        <f>SUM(R175:R180)</f>
        <v>11.779986439999998</v>
      </c>
      <c r="S174" s="151"/>
      <c r="T174" s="153">
        <f>SUM(T175:T180)</f>
        <v>2</v>
      </c>
      <c r="AR174" s="146" t="s">
        <v>77</v>
      </c>
      <c r="AT174" s="154" t="s">
        <v>71</v>
      </c>
      <c r="AU174" s="154" t="s">
        <v>77</v>
      </c>
      <c r="AY174" s="146" t="s">
        <v>117</v>
      </c>
      <c r="BK174" s="155">
        <f>SUM(BK175:BK180)</f>
        <v>0</v>
      </c>
    </row>
    <row r="175" spans="1:65" s="2" customFormat="1" ht="24" customHeight="1">
      <c r="A175" s="29"/>
      <c r="B175" s="158"/>
      <c r="C175" s="159" t="s">
        <v>338</v>
      </c>
      <c r="D175" s="159" t="s">
        <v>119</v>
      </c>
      <c r="E175" s="160" t="s">
        <v>339</v>
      </c>
      <c r="F175" s="161" t="s">
        <v>340</v>
      </c>
      <c r="G175" s="162" t="s">
        <v>139</v>
      </c>
      <c r="H175" s="163">
        <v>22</v>
      </c>
      <c r="I175" s="164"/>
      <c r="J175" s="165">
        <f t="shared" ref="J175:J180" si="20">ROUND(I175*H175,2)</f>
        <v>0</v>
      </c>
      <c r="K175" s="166"/>
      <c r="L175" s="30"/>
      <c r="M175" s="167" t="s">
        <v>1</v>
      </c>
      <c r="N175" s="168" t="s">
        <v>37</v>
      </c>
      <c r="O175" s="55"/>
      <c r="P175" s="169">
        <f t="shared" ref="P175:P180" si="21">O175*H175</f>
        <v>0</v>
      </c>
      <c r="Q175" s="169">
        <v>0.15539952000000001</v>
      </c>
      <c r="R175" s="169">
        <f t="shared" ref="R175:R180" si="22">Q175*H175</f>
        <v>3.4187894400000003</v>
      </c>
      <c r="S175" s="169">
        <v>0</v>
      </c>
      <c r="T175" s="170">
        <f t="shared" ref="T175:T180" si="23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1" t="s">
        <v>123</v>
      </c>
      <c r="AT175" s="171" t="s">
        <v>119</v>
      </c>
      <c r="AU175" s="171" t="s">
        <v>81</v>
      </c>
      <c r="AY175" s="14" t="s">
        <v>117</v>
      </c>
      <c r="BE175" s="172">
        <f t="shared" ref="BE175:BE180" si="24">IF(N175="základní",J175,0)</f>
        <v>0</v>
      </c>
      <c r="BF175" s="172">
        <f t="shared" ref="BF175:BF180" si="25">IF(N175="snížená",J175,0)</f>
        <v>0</v>
      </c>
      <c r="BG175" s="172">
        <f t="shared" ref="BG175:BG180" si="26">IF(N175="zákl. přenesená",J175,0)</f>
        <v>0</v>
      </c>
      <c r="BH175" s="172">
        <f t="shared" ref="BH175:BH180" si="27">IF(N175="sníž. přenesená",J175,0)</f>
        <v>0</v>
      </c>
      <c r="BI175" s="172">
        <f t="shared" ref="BI175:BI180" si="28">IF(N175="nulová",J175,0)</f>
        <v>0</v>
      </c>
      <c r="BJ175" s="14" t="s">
        <v>77</v>
      </c>
      <c r="BK175" s="172">
        <f t="shared" ref="BK175:BK180" si="29">ROUND(I175*H175,2)</f>
        <v>0</v>
      </c>
      <c r="BL175" s="14" t="s">
        <v>123</v>
      </c>
      <c r="BM175" s="171" t="s">
        <v>341</v>
      </c>
    </row>
    <row r="176" spans="1:65" s="2" customFormat="1" ht="16.5" customHeight="1">
      <c r="A176" s="29"/>
      <c r="B176" s="158"/>
      <c r="C176" s="178" t="s">
        <v>342</v>
      </c>
      <c r="D176" s="178" t="s">
        <v>270</v>
      </c>
      <c r="E176" s="179" t="s">
        <v>343</v>
      </c>
      <c r="F176" s="180" t="s">
        <v>344</v>
      </c>
      <c r="G176" s="181" t="s">
        <v>150</v>
      </c>
      <c r="H176" s="182">
        <v>24.2</v>
      </c>
      <c r="I176" s="183"/>
      <c r="J176" s="184">
        <f t="shared" si="20"/>
        <v>0</v>
      </c>
      <c r="K176" s="185"/>
      <c r="L176" s="186"/>
      <c r="M176" s="187" t="s">
        <v>1</v>
      </c>
      <c r="N176" s="188" t="s">
        <v>37</v>
      </c>
      <c r="O176" s="55"/>
      <c r="P176" s="169">
        <f t="shared" si="21"/>
        <v>0</v>
      </c>
      <c r="Q176" s="169">
        <v>8.1000000000000003E-2</v>
      </c>
      <c r="R176" s="169">
        <f t="shared" si="22"/>
        <v>1.9601999999999999</v>
      </c>
      <c r="S176" s="169">
        <v>0</v>
      </c>
      <c r="T176" s="170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1" t="s">
        <v>145</v>
      </c>
      <c r="AT176" s="171" t="s">
        <v>270</v>
      </c>
      <c r="AU176" s="171" t="s">
        <v>81</v>
      </c>
      <c r="AY176" s="14" t="s">
        <v>117</v>
      </c>
      <c r="BE176" s="172">
        <f t="shared" si="24"/>
        <v>0</v>
      </c>
      <c r="BF176" s="172">
        <f t="shared" si="25"/>
        <v>0</v>
      </c>
      <c r="BG176" s="172">
        <f t="shared" si="26"/>
        <v>0</v>
      </c>
      <c r="BH176" s="172">
        <f t="shared" si="27"/>
        <v>0</v>
      </c>
      <c r="BI176" s="172">
        <f t="shared" si="28"/>
        <v>0</v>
      </c>
      <c r="BJ176" s="14" t="s">
        <v>77</v>
      </c>
      <c r="BK176" s="172">
        <f t="shared" si="29"/>
        <v>0</v>
      </c>
      <c r="BL176" s="14" t="s">
        <v>123</v>
      </c>
      <c r="BM176" s="171" t="s">
        <v>345</v>
      </c>
    </row>
    <row r="177" spans="1:65" s="2" customFormat="1" ht="24" customHeight="1">
      <c r="A177" s="29"/>
      <c r="B177" s="158"/>
      <c r="C177" s="159" t="s">
        <v>346</v>
      </c>
      <c r="D177" s="159" t="s">
        <v>119</v>
      </c>
      <c r="E177" s="160" t="s">
        <v>347</v>
      </c>
      <c r="F177" s="161" t="s">
        <v>348</v>
      </c>
      <c r="G177" s="162" t="s">
        <v>225</v>
      </c>
      <c r="H177" s="163">
        <v>2.8</v>
      </c>
      <c r="I177" s="164"/>
      <c r="J177" s="165">
        <f t="shared" si="20"/>
        <v>0</v>
      </c>
      <c r="K177" s="166"/>
      <c r="L177" s="30"/>
      <c r="M177" s="167" t="s">
        <v>1</v>
      </c>
      <c r="N177" s="168" t="s">
        <v>37</v>
      </c>
      <c r="O177" s="55"/>
      <c r="P177" s="169">
        <f t="shared" si="21"/>
        <v>0</v>
      </c>
      <c r="Q177" s="169">
        <v>2.2563399999999998</v>
      </c>
      <c r="R177" s="169">
        <f t="shared" si="22"/>
        <v>6.3177519999999987</v>
      </c>
      <c r="S177" s="169">
        <v>0</v>
      </c>
      <c r="T177" s="170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1" t="s">
        <v>123</v>
      </c>
      <c r="AT177" s="171" t="s">
        <v>119</v>
      </c>
      <c r="AU177" s="171" t="s">
        <v>81</v>
      </c>
      <c r="AY177" s="14" t="s">
        <v>117</v>
      </c>
      <c r="BE177" s="172">
        <f t="shared" si="24"/>
        <v>0</v>
      </c>
      <c r="BF177" s="172">
        <f t="shared" si="25"/>
        <v>0</v>
      </c>
      <c r="BG177" s="172">
        <f t="shared" si="26"/>
        <v>0</v>
      </c>
      <c r="BH177" s="172">
        <f t="shared" si="27"/>
        <v>0</v>
      </c>
      <c r="BI177" s="172">
        <f t="shared" si="28"/>
        <v>0</v>
      </c>
      <c r="BJ177" s="14" t="s">
        <v>77</v>
      </c>
      <c r="BK177" s="172">
        <f t="shared" si="29"/>
        <v>0</v>
      </c>
      <c r="BL177" s="14" t="s">
        <v>123</v>
      </c>
      <c r="BM177" s="171" t="s">
        <v>349</v>
      </c>
    </row>
    <row r="178" spans="1:65" s="2" customFormat="1" ht="24" customHeight="1">
      <c r="A178" s="29"/>
      <c r="B178" s="158"/>
      <c r="C178" s="159" t="s">
        <v>350</v>
      </c>
      <c r="D178" s="159" t="s">
        <v>119</v>
      </c>
      <c r="E178" s="160" t="s">
        <v>351</v>
      </c>
      <c r="F178" s="161" t="s">
        <v>352</v>
      </c>
      <c r="G178" s="162" t="s">
        <v>150</v>
      </c>
      <c r="H178" s="163">
        <v>40</v>
      </c>
      <c r="I178" s="164"/>
      <c r="J178" s="165">
        <f t="shared" si="20"/>
        <v>0</v>
      </c>
      <c r="K178" s="166"/>
      <c r="L178" s="30"/>
      <c r="M178" s="167" t="s">
        <v>1</v>
      </c>
      <c r="N178" s="168" t="s">
        <v>37</v>
      </c>
      <c r="O178" s="55"/>
      <c r="P178" s="169">
        <f t="shared" si="21"/>
        <v>0</v>
      </c>
      <c r="Q178" s="169">
        <v>2.068E-3</v>
      </c>
      <c r="R178" s="169">
        <f t="shared" si="22"/>
        <v>8.2720000000000002E-2</v>
      </c>
      <c r="S178" s="169">
        <v>0</v>
      </c>
      <c r="T178" s="170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1" t="s">
        <v>123</v>
      </c>
      <c r="AT178" s="171" t="s">
        <v>119</v>
      </c>
      <c r="AU178" s="171" t="s">
        <v>81</v>
      </c>
      <c r="AY178" s="14" t="s">
        <v>117</v>
      </c>
      <c r="BE178" s="172">
        <f t="shared" si="24"/>
        <v>0</v>
      </c>
      <c r="BF178" s="172">
        <f t="shared" si="25"/>
        <v>0</v>
      </c>
      <c r="BG178" s="172">
        <f t="shared" si="26"/>
        <v>0</v>
      </c>
      <c r="BH178" s="172">
        <f t="shared" si="27"/>
        <v>0</v>
      </c>
      <c r="BI178" s="172">
        <f t="shared" si="28"/>
        <v>0</v>
      </c>
      <c r="BJ178" s="14" t="s">
        <v>77</v>
      </c>
      <c r="BK178" s="172">
        <f t="shared" si="29"/>
        <v>0</v>
      </c>
      <c r="BL178" s="14" t="s">
        <v>123</v>
      </c>
      <c r="BM178" s="171" t="s">
        <v>353</v>
      </c>
    </row>
    <row r="179" spans="1:65" s="2" customFormat="1" ht="16.5" customHeight="1">
      <c r="A179" s="29"/>
      <c r="B179" s="158"/>
      <c r="C179" s="159" t="s">
        <v>354</v>
      </c>
      <c r="D179" s="159" t="s">
        <v>119</v>
      </c>
      <c r="E179" s="160" t="s">
        <v>355</v>
      </c>
      <c r="F179" s="161" t="s">
        <v>356</v>
      </c>
      <c r="G179" s="162" t="s">
        <v>139</v>
      </c>
      <c r="H179" s="163">
        <v>20</v>
      </c>
      <c r="I179" s="164"/>
      <c r="J179" s="165">
        <f t="shared" si="20"/>
        <v>0</v>
      </c>
      <c r="K179" s="166"/>
      <c r="L179" s="30"/>
      <c r="M179" s="167" t="s">
        <v>1</v>
      </c>
      <c r="N179" s="168" t="s">
        <v>37</v>
      </c>
      <c r="O179" s="55"/>
      <c r="P179" s="169">
        <f t="shared" si="21"/>
        <v>0</v>
      </c>
      <c r="Q179" s="169">
        <v>2.6250000000000001E-5</v>
      </c>
      <c r="R179" s="169">
        <f t="shared" si="22"/>
        <v>5.2500000000000008E-4</v>
      </c>
      <c r="S179" s="169">
        <v>0</v>
      </c>
      <c r="T179" s="170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1" t="s">
        <v>123</v>
      </c>
      <c r="AT179" s="171" t="s">
        <v>119</v>
      </c>
      <c r="AU179" s="171" t="s">
        <v>81</v>
      </c>
      <c r="AY179" s="14" t="s">
        <v>117</v>
      </c>
      <c r="BE179" s="172">
        <f t="shared" si="24"/>
        <v>0</v>
      </c>
      <c r="BF179" s="172">
        <f t="shared" si="25"/>
        <v>0</v>
      </c>
      <c r="BG179" s="172">
        <f t="shared" si="26"/>
        <v>0</v>
      </c>
      <c r="BH179" s="172">
        <f t="shared" si="27"/>
        <v>0</v>
      </c>
      <c r="BI179" s="172">
        <f t="shared" si="28"/>
        <v>0</v>
      </c>
      <c r="BJ179" s="14" t="s">
        <v>77</v>
      </c>
      <c r="BK179" s="172">
        <f t="shared" si="29"/>
        <v>0</v>
      </c>
      <c r="BL179" s="14" t="s">
        <v>123</v>
      </c>
      <c r="BM179" s="171" t="s">
        <v>357</v>
      </c>
    </row>
    <row r="180" spans="1:65" s="2" customFormat="1" ht="16.5" customHeight="1">
      <c r="A180" s="29"/>
      <c r="B180" s="158"/>
      <c r="C180" s="159" t="s">
        <v>358</v>
      </c>
      <c r="D180" s="159" t="s">
        <v>119</v>
      </c>
      <c r="E180" s="160" t="s">
        <v>359</v>
      </c>
      <c r="F180" s="161" t="s">
        <v>360</v>
      </c>
      <c r="G180" s="162" t="s">
        <v>150</v>
      </c>
      <c r="H180" s="163">
        <v>1</v>
      </c>
      <c r="I180" s="164"/>
      <c r="J180" s="165">
        <f t="shared" si="20"/>
        <v>0</v>
      </c>
      <c r="K180" s="166"/>
      <c r="L180" s="30"/>
      <c r="M180" s="167" t="s">
        <v>1</v>
      </c>
      <c r="N180" s="168" t="s">
        <v>37</v>
      </c>
      <c r="O180" s="55"/>
      <c r="P180" s="169">
        <f t="shared" si="21"/>
        <v>0</v>
      </c>
      <c r="Q180" s="169">
        <v>0</v>
      </c>
      <c r="R180" s="169">
        <f t="shared" si="22"/>
        <v>0</v>
      </c>
      <c r="S180" s="169">
        <v>2</v>
      </c>
      <c r="T180" s="170">
        <f t="shared" si="23"/>
        <v>2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1" t="s">
        <v>123</v>
      </c>
      <c r="AT180" s="171" t="s">
        <v>119</v>
      </c>
      <c r="AU180" s="171" t="s">
        <v>81</v>
      </c>
      <c r="AY180" s="14" t="s">
        <v>117</v>
      </c>
      <c r="BE180" s="172">
        <f t="shared" si="24"/>
        <v>0</v>
      </c>
      <c r="BF180" s="172">
        <f t="shared" si="25"/>
        <v>0</v>
      </c>
      <c r="BG180" s="172">
        <f t="shared" si="26"/>
        <v>0</v>
      </c>
      <c r="BH180" s="172">
        <f t="shared" si="27"/>
        <v>0</v>
      </c>
      <c r="BI180" s="172">
        <f t="shared" si="28"/>
        <v>0</v>
      </c>
      <c r="BJ180" s="14" t="s">
        <v>77</v>
      </c>
      <c r="BK180" s="172">
        <f t="shared" si="29"/>
        <v>0</v>
      </c>
      <c r="BL180" s="14" t="s">
        <v>123</v>
      </c>
      <c r="BM180" s="171" t="s">
        <v>361</v>
      </c>
    </row>
    <row r="181" spans="1:65" s="12" customFormat="1" ht="22.9" customHeight="1">
      <c r="B181" s="145"/>
      <c r="D181" s="146" t="s">
        <v>71</v>
      </c>
      <c r="E181" s="156" t="s">
        <v>165</v>
      </c>
      <c r="F181" s="156" t="s">
        <v>166</v>
      </c>
      <c r="I181" s="148"/>
      <c r="J181" s="157">
        <f>BK181</f>
        <v>0</v>
      </c>
      <c r="L181" s="145"/>
      <c r="M181" s="150"/>
      <c r="N181" s="151"/>
      <c r="O181" s="151"/>
      <c r="P181" s="152">
        <f>SUM(P182:P185)</f>
        <v>0</v>
      </c>
      <c r="Q181" s="151"/>
      <c r="R181" s="152">
        <f>SUM(R182:R185)</f>
        <v>0</v>
      </c>
      <c r="S181" s="151"/>
      <c r="T181" s="153">
        <f>SUM(T182:T185)</f>
        <v>0</v>
      </c>
      <c r="AR181" s="146" t="s">
        <v>77</v>
      </c>
      <c r="AT181" s="154" t="s">
        <v>71</v>
      </c>
      <c r="AU181" s="154" t="s">
        <v>77</v>
      </c>
      <c r="AY181" s="146" t="s">
        <v>117</v>
      </c>
      <c r="BK181" s="155">
        <f>SUM(BK182:BK185)</f>
        <v>0</v>
      </c>
    </row>
    <row r="182" spans="1:65" s="2" customFormat="1" ht="24" customHeight="1">
      <c r="A182" s="29"/>
      <c r="B182" s="158"/>
      <c r="C182" s="189" t="s">
        <v>362</v>
      </c>
      <c r="D182" s="189" t="s">
        <v>119</v>
      </c>
      <c r="E182" s="190" t="s">
        <v>363</v>
      </c>
      <c r="F182" s="191" t="s">
        <v>364</v>
      </c>
      <c r="G182" s="192" t="s">
        <v>163</v>
      </c>
      <c r="H182" s="193">
        <v>24.198</v>
      </c>
      <c r="I182" s="194"/>
      <c r="J182" s="194">
        <f>ROUND(I182*H182,2)</f>
        <v>0</v>
      </c>
      <c r="K182" s="166"/>
      <c r="L182" s="249" t="s">
        <v>409</v>
      </c>
      <c r="M182" s="250"/>
      <c r="N182" s="250"/>
      <c r="O182" s="250"/>
      <c r="P182" s="250"/>
      <c r="Q182" s="250"/>
      <c r="R182" s="250"/>
      <c r="S182" s="250"/>
      <c r="T182" s="250"/>
      <c r="U182" s="250"/>
      <c r="V182" s="250"/>
      <c r="W182" s="250"/>
      <c r="X182" s="29"/>
      <c r="Y182" s="29"/>
      <c r="Z182" s="29"/>
      <c r="AA182" s="29"/>
      <c r="AB182" s="29"/>
      <c r="AC182" s="29"/>
      <c r="AD182" s="29"/>
      <c r="AE182" s="29"/>
      <c r="AR182" s="171" t="s">
        <v>123</v>
      </c>
      <c r="AT182" s="171" t="s">
        <v>119</v>
      </c>
      <c r="AU182" s="171" t="s">
        <v>81</v>
      </c>
      <c r="AY182" s="14" t="s">
        <v>117</v>
      </c>
      <c r="BE182" s="172">
        <f>IF(N182="základní",J182,0)</f>
        <v>0</v>
      </c>
      <c r="BF182" s="172">
        <f>IF(N182="snížená",J182,0)</f>
        <v>0</v>
      </c>
      <c r="BG182" s="172">
        <f>IF(N182="zákl. přenesená",J182,0)</f>
        <v>0</v>
      </c>
      <c r="BH182" s="172">
        <f>IF(N182="sníž. přenesená",J182,0)</f>
        <v>0</v>
      </c>
      <c r="BI182" s="172">
        <f>IF(N182="nulová",J182,0)</f>
        <v>0</v>
      </c>
      <c r="BJ182" s="14" t="s">
        <v>77</v>
      </c>
      <c r="BK182" s="172">
        <f>ROUND(I182*H182,2)</f>
        <v>0</v>
      </c>
      <c r="BL182" s="14" t="s">
        <v>123</v>
      </c>
      <c r="BM182" s="171" t="s">
        <v>365</v>
      </c>
    </row>
    <row r="183" spans="1:65" s="2" customFormat="1" ht="24" customHeight="1">
      <c r="A183" s="29"/>
      <c r="B183" s="158"/>
      <c r="C183" s="189" t="s">
        <v>366</v>
      </c>
      <c r="D183" s="189" t="s">
        <v>119</v>
      </c>
      <c r="E183" s="190" t="s">
        <v>367</v>
      </c>
      <c r="F183" s="191" t="s">
        <v>368</v>
      </c>
      <c r="G183" s="192" t="s">
        <v>163</v>
      </c>
      <c r="H183" s="193">
        <v>217.78200000000001</v>
      </c>
      <c r="I183" s="194"/>
      <c r="J183" s="194">
        <f>ROUND(I183*H183,2)</f>
        <v>0</v>
      </c>
      <c r="K183" s="166"/>
      <c r="L183" s="249"/>
      <c r="M183" s="250"/>
      <c r="N183" s="250"/>
      <c r="O183" s="250"/>
      <c r="P183" s="250"/>
      <c r="Q183" s="250"/>
      <c r="R183" s="250"/>
      <c r="S183" s="250"/>
      <c r="T183" s="250"/>
      <c r="U183" s="250"/>
      <c r="V183" s="250"/>
      <c r="W183" s="250"/>
      <c r="X183" s="29"/>
      <c r="Y183" s="29"/>
      <c r="Z183" s="29"/>
      <c r="AA183" s="29"/>
      <c r="AB183" s="29"/>
      <c r="AC183" s="29"/>
      <c r="AD183" s="29"/>
      <c r="AE183" s="29"/>
      <c r="AR183" s="171" t="s">
        <v>123</v>
      </c>
      <c r="AT183" s="171" t="s">
        <v>119</v>
      </c>
      <c r="AU183" s="171" t="s">
        <v>81</v>
      </c>
      <c r="AY183" s="14" t="s">
        <v>117</v>
      </c>
      <c r="BE183" s="172">
        <f>IF(N183="základní",J183,0)</f>
        <v>0</v>
      </c>
      <c r="BF183" s="172">
        <f>IF(N183="snížená",J183,0)</f>
        <v>0</v>
      </c>
      <c r="BG183" s="172">
        <f>IF(N183="zákl. přenesená",J183,0)</f>
        <v>0</v>
      </c>
      <c r="BH183" s="172">
        <f>IF(N183="sníž. přenesená",J183,0)</f>
        <v>0</v>
      </c>
      <c r="BI183" s="172">
        <f>IF(N183="nulová",J183,0)</f>
        <v>0</v>
      </c>
      <c r="BJ183" s="14" t="s">
        <v>77</v>
      </c>
      <c r="BK183" s="172">
        <f>ROUND(I183*H183,2)</f>
        <v>0</v>
      </c>
      <c r="BL183" s="14" t="s">
        <v>123</v>
      </c>
      <c r="BM183" s="171" t="s">
        <v>369</v>
      </c>
    </row>
    <row r="184" spans="1:65" s="2" customFormat="1" ht="24" customHeight="1">
      <c r="A184" s="29"/>
      <c r="B184" s="158"/>
      <c r="C184" s="189" t="s">
        <v>370</v>
      </c>
      <c r="D184" s="189" t="s">
        <v>119</v>
      </c>
      <c r="E184" s="190" t="s">
        <v>371</v>
      </c>
      <c r="F184" s="191" t="s">
        <v>372</v>
      </c>
      <c r="G184" s="192" t="s">
        <v>163</v>
      </c>
      <c r="H184" s="193">
        <v>22.385000000000002</v>
      </c>
      <c r="I184" s="194"/>
      <c r="J184" s="194">
        <f>ROUND(I184*H184,2)</f>
        <v>0</v>
      </c>
      <c r="K184" s="166"/>
      <c r="L184" s="249"/>
      <c r="M184" s="250"/>
      <c r="N184" s="250"/>
      <c r="O184" s="250"/>
      <c r="P184" s="250"/>
      <c r="Q184" s="250"/>
      <c r="R184" s="250"/>
      <c r="S184" s="250"/>
      <c r="T184" s="250"/>
      <c r="U184" s="250"/>
      <c r="V184" s="250"/>
      <c r="W184" s="250"/>
      <c r="X184" s="29"/>
      <c r="Y184" s="29"/>
      <c r="Z184" s="29"/>
      <c r="AA184" s="29"/>
      <c r="AB184" s="29"/>
      <c r="AC184" s="29"/>
      <c r="AD184" s="29"/>
      <c r="AE184" s="29"/>
      <c r="AR184" s="171" t="s">
        <v>123</v>
      </c>
      <c r="AT184" s="171" t="s">
        <v>119</v>
      </c>
      <c r="AU184" s="171" t="s">
        <v>81</v>
      </c>
      <c r="AY184" s="14" t="s">
        <v>117</v>
      </c>
      <c r="BE184" s="172">
        <f>IF(N184="základní",J184,0)</f>
        <v>0</v>
      </c>
      <c r="BF184" s="172">
        <f>IF(N184="snížená",J184,0)</f>
        <v>0</v>
      </c>
      <c r="BG184" s="172">
        <f>IF(N184="zákl. přenesená",J184,0)</f>
        <v>0</v>
      </c>
      <c r="BH184" s="172">
        <f>IF(N184="sníž. přenesená",J184,0)</f>
        <v>0</v>
      </c>
      <c r="BI184" s="172">
        <f>IF(N184="nulová",J184,0)</f>
        <v>0</v>
      </c>
      <c r="BJ184" s="14" t="s">
        <v>77</v>
      </c>
      <c r="BK184" s="172">
        <f>ROUND(I184*H184,2)</f>
        <v>0</v>
      </c>
      <c r="BL184" s="14" t="s">
        <v>123</v>
      </c>
      <c r="BM184" s="171" t="s">
        <v>373</v>
      </c>
    </row>
    <row r="185" spans="1:65" s="2" customFormat="1" ht="24" customHeight="1">
      <c r="A185" s="29"/>
      <c r="B185" s="158"/>
      <c r="C185" s="189" t="s">
        <v>374</v>
      </c>
      <c r="D185" s="189" t="s">
        <v>119</v>
      </c>
      <c r="E185" s="190" t="s">
        <v>375</v>
      </c>
      <c r="F185" s="191" t="s">
        <v>376</v>
      </c>
      <c r="G185" s="192" t="s">
        <v>163</v>
      </c>
      <c r="H185" s="193">
        <v>1.8129999999999999</v>
      </c>
      <c r="I185" s="194"/>
      <c r="J185" s="194">
        <f>ROUND(I185*H185,2)</f>
        <v>0</v>
      </c>
      <c r="K185" s="166"/>
      <c r="L185" s="249"/>
      <c r="M185" s="250"/>
      <c r="N185" s="250"/>
      <c r="O185" s="250"/>
      <c r="P185" s="250"/>
      <c r="Q185" s="250"/>
      <c r="R185" s="250"/>
      <c r="S185" s="250"/>
      <c r="T185" s="250"/>
      <c r="U185" s="250"/>
      <c r="V185" s="250"/>
      <c r="W185" s="250"/>
      <c r="X185" s="29"/>
      <c r="Y185" s="29"/>
      <c r="Z185" s="29"/>
      <c r="AA185" s="29"/>
      <c r="AB185" s="29"/>
      <c r="AC185" s="29"/>
      <c r="AD185" s="29"/>
      <c r="AE185" s="29"/>
      <c r="AR185" s="171" t="s">
        <v>123</v>
      </c>
      <c r="AT185" s="171" t="s">
        <v>119</v>
      </c>
      <c r="AU185" s="171" t="s">
        <v>81</v>
      </c>
      <c r="AY185" s="14" t="s">
        <v>117</v>
      </c>
      <c r="BE185" s="172">
        <f>IF(N185="základní",J185,0)</f>
        <v>0</v>
      </c>
      <c r="BF185" s="172">
        <f>IF(N185="snížená",J185,0)</f>
        <v>0</v>
      </c>
      <c r="BG185" s="172">
        <f>IF(N185="zákl. přenesená",J185,0)</f>
        <v>0</v>
      </c>
      <c r="BH185" s="172">
        <f>IF(N185="sníž. přenesená",J185,0)</f>
        <v>0</v>
      </c>
      <c r="BI185" s="172">
        <f>IF(N185="nulová",J185,0)</f>
        <v>0</v>
      </c>
      <c r="BJ185" s="14" t="s">
        <v>77</v>
      </c>
      <c r="BK185" s="172">
        <f>ROUND(I185*H185,2)</f>
        <v>0</v>
      </c>
      <c r="BL185" s="14" t="s">
        <v>123</v>
      </c>
      <c r="BM185" s="171" t="s">
        <v>377</v>
      </c>
    </row>
    <row r="186" spans="1:65" s="12" customFormat="1" ht="22.9" customHeight="1">
      <c r="B186" s="145"/>
      <c r="D186" s="146" t="s">
        <v>71</v>
      </c>
      <c r="E186" s="156" t="s">
        <v>180</v>
      </c>
      <c r="F186" s="156" t="s">
        <v>181</v>
      </c>
      <c r="I186" s="148"/>
      <c r="J186" s="157">
        <f>BK186</f>
        <v>0</v>
      </c>
      <c r="L186" s="145"/>
      <c r="M186" s="150"/>
      <c r="N186" s="151"/>
      <c r="O186" s="151"/>
      <c r="P186" s="152">
        <f>SUM(P187:P188)</f>
        <v>0</v>
      </c>
      <c r="Q186" s="151"/>
      <c r="R186" s="152">
        <f>SUM(R187:R188)</f>
        <v>0</v>
      </c>
      <c r="S186" s="151"/>
      <c r="T186" s="153">
        <f>SUM(T187:T188)</f>
        <v>0</v>
      </c>
      <c r="AR186" s="146" t="s">
        <v>77</v>
      </c>
      <c r="AT186" s="154" t="s">
        <v>71</v>
      </c>
      <c r="AU186" s="154" t="s">
        <v>77</v>
      </c>
      <c r="AY186" s="146" t="s">
        <v>117</v>
      </c>
      <c r="BK186" s="155">
        <f>SUM(BK187:BK188)</f>
        <v>0</v>
      </c>
    </row>
    <row r="187" spans="1:65" s="2" customFormat="1" ht="24" customHeight="1">
      <c r="A187" s="29"/>
      <c r="B187" s="158"/>
      <c r="C187" s="189" t="s">
        <v>378</v>
      </c>
      <c r="D187" s="189" t="s">
        <v>119</v>
      </c>
      <c r="E187" s="190" t="s">
        <v>183</v>
      </c>
      <c r="F187" s="191" t="s">
        <v>184</v>
      </c>
      <c r="G187" s="192" t="s">
        <v>163</v>
      </c>
      <c r="H187" s="193">
        <v>123.655</v>
      </c>
      <c r="I187" s="194"/>
      <c r="J187" s="194">
        <f>ROUND(I187*H187,2)</f>
        <v>0</v>
      </c>
      <c r="K187" s="166"/>
      <c r="L187" s="247" t="s">
        <v>409</v>
      </c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  <c r="X187" s="29"/>
      <c r="Y187" s="29"/>
      <c r="Z187" s="29"/>
      <c r="AA187" s="29"/>
      <c r="AB187" s="29"/>
      <c r="AC187" s="29"/>
      <c r="AD187" s="29"/>
      <c r="AE187" s="29"/>
      <c r="AR187" s="171" t="s">
        <v>123</v>
      </c>
      <c r="AT187" s="171" t="s">
        <v>119</v>
      </c>
      <c r="AU187" s="171" t="s">
        <v>81</v>
      </c>
      <c r="AY187" s="14" t="s">
        <v>117</v>
      </c>
      <c r="BE187" s="172">
        <f>IF(N187="základní",J187,0)</f>
        <v>0</v>
      </c>
      <c r="BF187" s="172">
        <f>IF(N187="snížená",J187,0)</f>
        <v>0</v>
      </c>
      <c r="BG187" s="172">
        <f>IF(N187="zákl. přenesená",J187,0)</f>
        <v>0</v>
      </c>
      <c r="BH187" s="172">
        <f>IF(N187="sníž. přenesená",J187,0)</f>
        <v>0</v>
      </c>
      <c r="BI187" s="172">
        <f>IF(N187="nulová",J187,0)</f>
        <v>0</v>
      </c>
      <c r="BJ187" s="14" t="s">
        <v>77</v>
      </c>
      <c r="BK187" s="172">
        <f>ROUND(I187*H187,2)</f>
        <v>0</v>
      </c>
      <c r="BL187" s="14" t="s">
        <v>123</v>
      </c>
      <c r="BM187" s="171" t="s">
        <v>379</v>
      </c>
    </row>
    <row r="188" spans="1:65" s="2" customFormat="1" ht="24" customHeight="1">
      <c r="A188" s="29"/>
      <c r="B188" s="158"/>
      <c r="C188" s="189" t="s">
        <v>380</v>
      </c>
      <c r="D188" s="189" t="s">
        <v>119</v>
      </c>
      <c r="E188" s="190" t="s">
        <v>381</v>
      </c>
      <c r="F188" s="191" t="s">
        <v>382</v>
      </c>
      <c r="G188" s="192" t="s">
        <v>163</v>
      </c>
      <c r="H188" s="193">
        <v>0.93700000000000006</v>
      </c>
      <c r="I188" s="194"/>
      <c r="J188" s="194">
        <f>ROUND(I188*H188,2)</f>
        <v>0</v>
      </c>
      <c r="K188" s="166"/>
      <c r="L188" s="247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9"/>
      <c r="Y188" s="29"/>
      <c r="Z188" s="29"/>
      <c r="AA188" s="29"/>
      <c r="AB188" s="29"/>
      <c r="AC188" s="29"/>
      <c r="AD188" s="29"/>
      <c r="AE188" s="29"/>
      <c r="AR188" s="171" t="s">
        <v>123</v>
      </c>
      <c r="AT188" s="171" t="s">
        <v>119</v>
      </c>
      <c r="AU188" s="171" t="s">
        <v>81</v>
      </c>
      <c r="AY188" s="14" t="s">
        <v>117</v>
      </c>
      <c r="BE188" s="172">
        <f>IF(N188="základní",J188,0)</f>
        <v>0</v>
      </c>
      <c r="BF188" s="172">
        <f>IF(N188="snížená",J188,0)</f>
        <v>0</v>
      </c>
      <c r="BG188" s="172">
        <f>IF(N188="zákl. přenesená",J188,0)</f>
        <v>0</v>
      </c>
      <c r="BH188" s="172">
        <f>IF(N188="sníž. přenesená",J188,0)</f>
        <v>0</v>
      </c>
      <c r="BI188" s="172">
        <f>IF(N188="nulová",J188,0)</f>
        <v>0</v>
      </c>
      <c r="BJ188" s="14" t="s">
        <v>77</v>
      </c>
      <c r="BK188" s="172">
        <f>ROUND(I188*H188,2)</f>
        <v>0</v>
      </c>
      <c r="BL188" s="14" t="s">
        <v>123</v>
      </c>
      <c r="BM188" s="171" t="s">
        <v>383</v>
      </c>
    </row>
    <row r="189" spans="1:65" s="12" customFormat="1" ht="25.9" customHeight="1">
      <c r="B189" s="145"/>
      <c r="D189" s="146" t="s">
        <v>71</v>
      </c>
      <c r="E189" s="147" t="s">
        <v>186</v>
      </c>
      <c r="F189" s="147" t="s">
        <v>187</v>
      </c>
      <c r="I189" s="148"/>
      <c r="J189" s="149">
        <f>BK189</f>
        <v>0</v>
      </c>
      <c r="L189" s="145"/>
      <c r="M189" s="150"/>
      <c r="N189" s="151"/>
      <c r="O189" s="151"/>
      <c r="P189" s="152">
        <f>P190+P192+P195+P198</f>
        <v>0</v>
      </c>
      <c r="Q189" s="151"/>
      <c r="R189" s="152">
        <f>R190+R192+R195+R198</f>
        <v>0</v>
      </c>
      <c r="S189" s="151"/>
      <c r="T189" s="153">
        <f>T190+T192+T195+T198</f>
        <v>0</v>
      </c>
      <c r="AR189" s="146" t="s">
        <v>125</v>
      </c>
      <c r="AT189" s="154" t="s">
        <v>71</v>
      </c>
      <c r="AU189" s="154" t="s">
        <v>72</v>
      </c>
      <c r="AY189" s="146" t="s">
        <v>117</v>
      </c>
      <c r="BK189" s="155">
        <f>BK190+BK192+BK195+BK198</f>
        <v>0</v>
      </c>
    </row>
    <row r="190" spans="1:65" s="12" customFormat="1" ht="22.9" customHeight="1">
      <c r="B190" s="145"/>
      <c r="D190" s="146" t="s">
        <v>71</v>
      </c>
      <c r="E190" s="156" t="s">
        <v>384</v>
      </c>
      <c r="F190" s="156" t="s">
        <v>385</v>
      </c>
      <c r="I190" s="148"/>
      <c r="J190" s="157">
        <f>BK190</f>
        <v>0</v>
      </c>
      <c r="L190" s="145"/>
      <c r="M190" s="150"/>
      <c r="N190" s="151"/>
      <c r="O190" s="151"/>
      <c r="P190" s="152">
        <f>P191</f>
        <v>0</v>
      </c>
      <c r="Q190" s="151"/>
      <c r="R190" s="152">
        <f>R191</f>
        <v>0</v>
      </c>
      <c r="S190" s="151"/>
      <c r="T190" s="153">
        <f>T191</f>
        <v>0</v>
      </c>
      <c r="AR190" s="146" t="s">
        <v>125</v>
      </c>
      <c r="AT190" s="154" t="s">
        <v>71</v>
      </c>
      <c r="AU190" s="154" t="s">
        <v>77</v>
      </c>
      <c r="AY190" s="146" t="s">
        <v>117</v>
      </c>
      <c r="BK190" s="155">
        <f>BK191</f>
        <v>0</v>
      </c>
    </row>
    <row r="191" spans="1:65" s="2" customFormat="1" ht="16.5" customHeight="1">
      <c r="A191" s="29"/>
      <c r="B191" s="158"/>
      <c r="C191" s="159" t="s">
        <v>386</v>
      </c>
      <c r="D191" s="159" t="s">
        <v>119</v>
      </c>
      <c r="E191" s="160" t="s">
        <v>387</v>
      </c>
      <c r="F191" s="161" t="s">
        <v>388</v>
      </c>
      <c r="G191" s="162" t="s">
        <v>178</v>
      </c>
      <c r="H191" s="163">
        <v>1</v>
      </c>
      <c r="I191" s="164"/>
      <c r="J191" s="165">
        <f>ROUND(I191*H191,2)</f>
        <v>0</v>
      </c>
      <c r="K191" s="166"/>
      <c r="L191" s="30"/>
      <c r="M191" s="167" t="s">
        <v>1</v>
      </c>
      <c r="N191" s="168" t="s">
        <v>37</v>
      </c>
      <c r="O191" s="55"/>
      <c r="P191" s="169">
        <f>O191*H191</f>
        <v>0</v>
      </c>
      <c r="Q191" s="169">
        <v>0</v>
      </c>
      <c r="R191" s="169">
        <f>Q191*H191</f>
        <v>0</v>
      </c>
      <c r="S191" s="169">
        <v>0</v>
      </c>
      <c r="T191" s="170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1" t="s">
        <v>193</v>
      </c>
      <c r="AT191" s="171" t="s">
        <v>119</v>
      </c>
      <c r="AU191" s="171" t="s">
        <v>81</v>
      </c>
      <c r="AY191" s="14" t="s">
        <v>117</v>
      </c>
      <c r="BE191" s="172">
        <f>IF(N191="základní",J191,0)</f>
        <v>0</v>
      </c>
      <c r="BF191" s="172">
        <f>IF(N191="snížená",J191,0)</f>
        <v>0</v>
      </c>
      <c r="BG191" s="172">
        <f>IF(N191="zákl. přenesená",J191,0)</f>
        <v>0</v>
      </c>
      <c r="BH191" s="172">
        <f>IF(N191="sníž. přenesená",J191,0)</f>
        <v>0</v>
      </c>
      <c r="BI191" s="172">
        <f>IF(N191="nulová",J191,0)</f>
        <v>0</v>
      </c>
      <c r="BJ191" s="14" t="s">
        <v>77</v>
      </c>
      <c r="BK191" s="172">
        <f>ROUND(I191*H191,2)</f>
        <v>0</v>
      </c>
      <c r="BL191" s="14" t="s">
        <v>193</v>
      </c>
      <c r="BM191" s="171" t="s">
        <v>389</v>
      </c>
    </row>
    <row r="192" spans="1:65" s="12" customFormat="1" ht="22.9" customHeight="1">
      <c r="B192" s="145"/>
      <c r="D192" s="146" t="s">
        <v>71</v>
      </c>
      <c r="E192" s="156" t="s">
        <v>188</v>
      </c>
      <c r="F192" s="156" t="s">
        <v>189</v>
      </c>
      <c r="I192" s="148"/>
      <c r="J192" s="157">
        <f>BK192</f>
        <v>0</v>
      </c>
      <c r="L192" s="145"/>
      <c r="M192" s="150"/>
      <c r="N192" s="151"/>
      <c r="O192" s="151"/>
      <c r="P192" s="152">
        <f>SUM(P193:P194)</f>
        <v>0</v>
      </c>
      <c r="Q192" s="151"/>
      <c r="R192" s="152">
        <f>SUM(R193:R194)</f>
        <v>0</v>
      </c>
      <c r="S192" s="151"/>
      <c r="T192" s="153">
        <f>SUM(T193:T194)</f>
        <v>0</v>
      </c>
      <c r="AR192" s="146" t="s">
        <v>125</v>
      </c>
      <c r="AT192" s="154" t="s">
        <v>71</v>
      </c>
      <c r="AU192" s="154" t="s">
        <v>77</v>
      </c>
      <c r="AY192" s="146" t="s">
        <v>117</v>
      </c>
      <c r="BK192" s="155">
        <f>SUM(BK193:BK194)</f>
        <v>0</v>
      </c>
    </row>
    <row r="193" spans="1:65" s="2" customFormat="1" ht="16.5" customHeight="1">
      <c r="A193" s="29"/>
      <c r="B193" s="158"/>
      <c r="C193" s="159" t="s">
        <v>390</v>
      </c>
      <c r="D193" s="159" t="s">
        <v>119</v>
      </c>
      <c r="E193" s="160" t="s">
        <v>391</v>
      </c>
      <c r="F193" s="161" t="s">
        <v>189</v>
      </c>
      <c r="G193" s="162" t="s">
        <v>178</v>
      </c>
      <c r="H193" s="163">
        <v>1</v>
      </c>
      <c r="I193" s="164"/>
      <c r="J193" s="165">
        <f>ROUND(I193*H193,2)</f>
        <v>0</v>
      </c>
      <c r="K193" s="166"/>
      <c r="L193" s="30"/>
      <c r="M193" s="167" t="s">
        <v>1</v>
      </c>
      <c r="N193" s="168" t="s">
        <v>37</v>
      </c>
      <c r="O193" s="55"/>
      <c r="P193" s="169">
        <f>O193*H193</f>
        <v>0</v>
      </c>
      <c r="Q193" s="169">
        <v>0</v>
      </c>
      <c r="R193" s="169">
        <f>Q193*H193</f>
        <v>0</v>
      </c>
      <c r="S193" s="169">
        <v>0</v>
      </c>
      <c r="T193" s="170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1" t="s">
        <v>193</v>
      </c>
      <c r="AT193" s="171" t="s">
        <v>119</v>
      </c>
      <c r="AU193" s="171" t="s">
        <v>81</v>
      </c>
      <c r="AY193" s="14" t="s">
        <v>117</v>
      </c>
      <c r="BE193" s="172">
        <f>IF(N193="základní",J193,0)</f>
        <v>0</v>
      </c>
      <c r="BF193" s="172">
        <f>IF(N193="snížená",J193,0)</f>
        <v>0</v>
      </c>
      <c r="BG193" s="172">
        <f>IF(N193="zákl. přenesená",J193,0)</f>
        <v>0</v>
      </c>
      <c r="BH193" s="172">
        <f>IF(N193="sníž. přenesená",J193,0)</f>
        <v>0</v>
      </c>
      <c r="BI193" s="172">
        <f>IF(N193="nulová",J193,0)</f>
        <v>0</v>
      </c>
      <c r="BJ193" s="14" t="s">
        <v>77</v>
      </c>
      <c r="BK193" s="172">
        <f>ROUND(I193*H193,2)</f>
        <v>0</v>
      </c>
      <c r="BL193" s="14" t="s">
        <v>193</v>
      </c>
      <c r="BM193" s="171" t="s">
        <v>392</v>
      </c>
    </row>
    <row r="194" spans="1:65" s="2" customFormat="1" ht="16.5" customHeight="1">
      <c r="A194" s="29"/>
      <c r="B194" s="158"/>
      <c r="C194" s="159" t="s">
        <v>393</v>
      </c>
      <c r="D194" s="159" t="s">
        <v>119</v>
      </c>
      <c r="E194" s="160" t="s">
        <v>191</v>
      </c>
      <c r="F194" s="161" t="s">
        <v>192</v>
      </c>
      <c r="G194" s="162" t="s">
        <v>178</v>
      </c>
      <c r="H194" s="163">
        <v>1</v>
      </c>
      <c r="I194" s="164"/>
      <c r="J194" s="165">
        <f>ROUND(I194*H194,2)</f>
        <v>0</v>
      </c>
      <c r="K194" s="166"/>
      <c r="L194" s="30"/>
      <c r="M194" s="167" t="s">
        <v>1</v>
      </c>
      <c r="N194" s="168" t="s">
        <v>37</v>
      </c>
      <c r="O194" s="55"/>
      <c r="P194" s="169">
        <f>O194*H194</f>
        <v>0</v>
      </c>
      <c r="Q194" s="169">
        <v>0</v>
      </c>
      <c r="R194" s="169">
        <f>Q194*H194</f>
        <v>0</v>
      </c>
      <c r="S194" s="169">
        <v>0</v>
      </c>
      <c r="T194" s="170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1" t="s">
        <v>193</v>
      </c>
      <c r="AT194" s="171" t="s">
        <v>119</v>
      </c>
      <c r="AU194" s="171" t="s">
        <v>81</v>
      </c>
      <c r="AY194" s="14" t="s">
        <v>117</v>
      </c>
      <c r="BE194" s="172">
        <f>IF(N194="základní",J194,0)</f>
        <v>0</v>
      </c>
      <c r="BF194" s="172">
        <f>IF(N194="snížená",J194,0)</f>
        <v>0</v>
      </c>
      <c r="BG194" s="172">
        <f>IF(N194="zákl. přenesená",J194,0)</f>
        <v>0</v>
      </c>
      <c r="BH194" s="172">
        <f>IF(N194="sníž. přenesená",J194,0)</f>
        <v>0</v>
      </c>
      <c r="BI194" s="172">
        <f>IF(N194="nulová",J194,0)</f>
        <v>0</v>
      </c>
      <c r="BJ194" s="14" t="s">
        <v>77</v>
      </c>
      <c r="BK194" s="172">
        <f>ROUND(I194*H194,2)</f>
        <v>0</v>
      </c>
      <c r="BL194" s="14" t="s">
        <v>193</v>
      </c>
      <c r="BM194" s="171" t="s">
        <v>394</v>
      </c>
    </row>
    <row r="195" spans="1:65" s="12" customFormat="1" ht="22.9" customHeight="1">
      <c r="B195" s="145"/>
      <c r="D195" s="146" t="s">
        <v>71</v>
      </c>
      <c r="E195" s="156" t="s">
        <v>195</v>
      </c>
      <c r="F195" s="156" t="s">
        <v>196</v>
      </c>
      <c r="I195" s="148"/>
      <c r="J195" s="157">
        <f>BK195</f>
        <v>0</v>
      </c>
      <c r="L195" s="145"/>
      <c r="M195" s="150"/>
      <c r="N195" s="151"/>
      <c r="O195" s="151"/>
      <c r="P195" s="152">
        <f>SUM(P196:P197)</f>
        <v>0</v>
      </c>
      <c r="Q195" s="151"/>
      <c r="R195" s="152">
        <f>SUM(R196:R197)</f>
        <v>0</v>
      </c>
      <c r="S195" s="151"/>
      <c r="T195" s="153">
        <f>SUM(T196:T197)</f>
        <v>0</v>
      </c>
      <c r="AR195" s="146" t="s">
        <v>125</v>
      </c>
      <c r="AT195" s="154" t="s">
        <v>71</v>
      </c>
      <c r="AU195" s="154" t="s">
        <v>77</v>
      </c>
      <c r="AY195" s="146" t="s">
        <v>117</v>
      </c>
      <c r="BK195" s="155">
        <f>SUM(BK196:BK197)</f>
        <v>0</v>
      </c>
    </row>
    <row r="196" spans="1:65" s="2" customFormat="1" ht="16.5" customHeight="1">
      <c r="A196" s="29"/>
      <c r="B196" s="158"/>
      <c r="C196" s="159" t="s">
        <v>395</v>
      </c>
      <c r="D196" s="159" t="s">
        <v>119</v>
      </c>
      <c r="E196" s="160" t="s">
        <v>197</v>
      </c>
      <c r="F196" s="161" t="s">
        <v>198</v>
      </c>
      <c r="G196" s="162" t="s">
        <v>178</v>
      </c>
      <c r="H196" s="163">
        <v>1</v>
      </c>
      <c r="I196" s="164"/>
      <c r="J196" s="165">
        <f>ROUND(I196*H196,2)</f>
        <v>0</v>
      </c>
      <c r="K196" s="166"/>
      <c r="L196" s="30"/>
      <c r="M196" s="167" t="s">
        <v>1</v>
      </c>
      <c r="N196" s="168" t="s">
        <v>37</v>
      </c>
      <c r="O196" s="55"/>
      <c r="P196" s="169">
        <f>O196*H196</f>
        <v>0</v>
      </c>
      <c r="Q196" s="169">
        <v>0</v>
      </c>
      <c r="R196" s="169">
        <f>Q196*H196</f>
        <v>0</v>
      </c>
      <c r="S196" s="169">
        <v>0</v>
      </c>
      <c r="T196" s="170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1" t="s">
        <v>193</v>
      </c>
      <c r="AT196" s="171" t="s">
        <v>119</v>
      </c>
      <c r="AU196" s="171" t="s">
        <v>81</v>
      </c>
      <c r="AY196" s="14" t="s">
        <v>117</v>
      </c>
      <c r="BE196" s="172">
        <f>IF(N196="základní",J196,0)</f>
        <v>0</v>
      </c>
      <c r="BF196" s="172">
        <f>IF(N196="snížená",J196,0)</f>
        <v>0</v>
      </c>
      <c r="BG196" s="172">
        <f>IF(N196="zákl. přenesená",J196,0)</f>
        <v>0</v>
      </c>
      <c r="BH196" s="172">
        <f>IF(N196="sníž. přenesená",J196,0)</f>
        <v>0</v>
      </c>
      <c r="BI196" s="172">
        <f>IF(N196="nulová",J196,0)</f>
        <v>0</v>
      </c>
      <c r="BJ196" s="14" t="s">
        <v>77</v>
      </c>
      <c r="BK196" s="172">
        <f>ROUND(I196*H196,2)</f>
        <v>0</v>
      </c>
      <c r="BL196" s="14" t="s">
        <v>193</v>
      </c>
      <c r="BM196" s="171" t="s">
        <v>396</v>
      </c>
    </row>
    <row r="197" spans="1:65" s="2" customFormat="1" ht="16.5" customHeight="1">
      <c r="A197" s="29"/>
      <c r="B197" s="158"/>
      <c r="C197" s="159" t="s">
        <v>397</v>
      </c>
      <c r="D197" s="159" t="s">
        <v>119</v>
      </c>
      <c r="E197" s="160" t="s">
        <v>201</v>
      </c>
      <c r="F197" s="161" t="s">
        <v>202</v>
      </c>
      <c r="G197" s="162" t="s">
        <v>203</v>
      </c>
      <c r="H197" s="163">
        <v>1</v>
      </c>
      <c r="I197" s="164"/>
      <c r="J197" s="165">
        <f>ROUND(I197*H197,2)</f>
        <v>0</v>
      </c>
      <c r="K197" s="166"/>
      <c r="L197" s="30"/>
      <c r="M197" s="167" t="s">
        <v>1</v>
      </c>
      <c r="N197" s="168" t="s">
        <v>37</v>
      </c>
      <c r="O197" s="55"/>
      <c r="P197" s="169">
        <f>O197*H197</f>
        <v>0</v>
      </c>
      <c r="Q197" s="169">
        <v>0</v>
      </c>
      <c r="R197" s="169">
        <f>Q197*H197</f>
        <v>0</v>
      </c>
      <c r="S197" s="169">
        <v>0</v>
      </c>
      <c r="T197" s="170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1" t="s">
        <v>193</v>
      </c>
      <c r="AT197" s="171" t="s">
        <v>119</v>
      </c>
      <c r="AU197" s="171" t="s">
        <v>81</v>
      </c>
      <c r="AY197" s="14" t="s">
        <v>117</v>
      </c>
      <c r="BE197" s="172">
        <f>IF(N197="základní",J197,0)</f>
        <v>0</v>
      </c>
      <c r="BF197" s="172">
        <f>IF(N197="snížená",J197,0)</f>
        <v>0</v>
      </c>
      <c r="BG197" s="172">
        <f>IF(N197="zákl. přenesená",J197,0)</f>
        <v>0</v>
      </c>
      <c r="BH197" s="172">
        <f>IF(N197="sníž. přenesená",J197,0)</f>
        <v>0</v>
      </c>
      <c r="BI197" s="172">
        <f>IF(N197="nulová",J197,0)</f>
        <v>0</v>
      </c>
      <c r="BJ197" s="14" t="s">
        <v>77</v>
      </c>
      <c r="BK197" s="172">
        <f>ROUND(I197*H197,2)</f>
        <v>0</v>
      </c>
      <c r="BL197" s="14" t="s">
        <v>193</v>
      </c>
      <c r="BM197" s="171" t="s">
        <v>398</v>
      </c>
    </row>
    <row r="198" spans="1:65" s="12" customFormat="1" ht="22.9" customHeight="1">
      <c r="B198" s="145"/>
      <c r="D198" s="146" t="s">
        <v>71</v>
      </c>
      <c r="E198" s="156" t="s">
        <v>399</v>
      </c>
      <c r="F198" s="156" t="s">
        <v>400</v>
      </c>
      <c r="I198" s="148"/>
      <c r="J198" s="157">
        <f>BK198</f>
        <v>0</v>
      </c>
      <c r="L198" s="145"/>
      <c r="M198" s="150"/>
      <c r="N198" s="151"/>
      <c r="O198" s="151"/>
      <c r="P198" s="152">
        <f>P199</f>
        <v>0</v>
      </c>
      <c r="Q198" s="151"/>
      <c r="R198" s="152">
        <f>R199</f>
        <v>0</v>
      </c>
      <c r="S198" s="151"/>
      <c r="T198" s="153">
        <f>T199</f>
        <v>0</v>
      </c>
      <c r="AR198" s="146" t="s">
        <v>125</v>
      </c>
      <c r="AT198" s="154" t="s">
        <v>71</v>
      </c>
      <c r="AU198" s="154" t="s">
        <v>77</v>
      </c>
      <c r="AY198" s="146" t="s">
        <v>117</v>
      </c>
      <c r="BK198" s="155">
        <f>BK199</f>
        <v>0</v>
      </c>
    </row>
    <row r="199" spans="1:65" s="2" customFormat="1" ht="16.5" customHeight="1">
      <c r="A199" s="29"/>
      <c r="B199" s="158"/>
      <c r="C199" s="159" t="s">
        <v>401</v>
      </c>
      <c r="D199" s="159" t="s">
        <v>119</v>
      </c>
      <c r="E199" s="160" t="s">
        <v>402</v>
      </c>
      <c r="F199" s="161" t="s">
        <v>400</v>
      </c>
      <c r="G199" s="162" t="s">
        <v>178</v>
      </c>
      <c r="H199" s="163">
        <v>1</v>
      </c>
      <c r="I199" s="164"/>
      <c r="J199" s="165">
        <f>ROUND(I199*H199,2)</f>
        <v>0</v>
      </c>
      <c r="K199" s="166"/>
      <c r="L199" s="30"/>
      <c r="M199" s="173" t="s">
        <v>1</v>
      </c>
      <c r="N199" s="174" t="s">
        <v>37</v>
      </c>
      <c r="O199" s="175"/>
      <c r="P199" s="176">
        <f>O199*H199</f>
        <v>0</v>
      </c>
      <c r="Q199" s="176">
        <v>0</v>
      </c>
      <c r="R199" s="176">
        <f>Q199*H199</f>
        <v>0</v>
      </c>
      <c r="S199" s="176">
        <v>0</v>
      </c>
      <c r="T199" s="177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1" t="s">
        <v>193</v>
      </c>
      <c r="AT199" s="171" t="s">
        <v>119</v>
      </c>
      <c r="AU199" s="171" t="s">
        <v>81</v>
      </c>
      <c r="AY199" s="14" t="s">
        <v>117</v>
      </c>
      <c r="BE199" s="172">
        <f>IF(N199="základní",J199,0)</f>
        <v>0</v>
      </c>
      <c r="BF199" s="172">
        <f>IF(N199="snížená",J199,0)</f>
        <v>0</v>
      </c>
      <c r="BG199" s="172">
        <f>IF(N199="zákl. přenesená",J199,0)</f>
        <v>0</v>
      </c>
      <c r="BH199" s="172">
        <f>IF(N199="sníž. přenesená",J199,0)</f>
        <v>0</v>
      </c>
      <c r="BI199" s="172">
        <f>IF(N199="nulová",J199,0)</f>
        <v>0</v>
      </c>
      <c r="BJ199" s="14" t="s">
        <v>77</v>
      </c>
      <c r="BK199" s="172">
        <f>ROUND(I199*H199,2)</f>
        <v>0</v>
      </c>
      <c r="BL199" s="14" t="s">
        <v>193</v>
      </c>
      <c r="BM199" s="171" t="s">
        <v>403</v>
      </c>
    </row>
    <row r="200" spans="1:65" s="2" customFormat="1" ht="6.95" customHeight="1">
      <c r="A200" s="29"/>
      <c r="B200" s="44"/>
      <c r="C200" s="45"/>
      <c r="D200" s="45"/>
      <c r="E200" s="45"/>
      <c r="F200" s="45"/>
      <c r="G200" s="45"/>
      <c r="H200" s="45"/>
      <c r="I200" s="117"/>
      <c r="J200" s="45"/>
      <c r="K200" s="45"/>
      <c r="L200" s="30"/>
      <c r="M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</row>
  </sheetData>
  <autoFilter ref="C130:K199"/>
  <mergeCells count="11">
    <mergeCell ref="L187:W188"/>
    <mergeCell ref="E87:H87"/>
    <mergeCell ref="E121:H121"/>
    <mergeCell ref="E123:H123"/>
    <mergeCell ref="L2:V2"/>
    <mergeCell ref="L182:W18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1 - Příjezdová komunikace...</vt:lpstr>
      <vt:lpstr>2 - Nájezdový oblouk v ar...</vt:lpstr>
      <vt:lpstr>'1 - Příjezdová komunikace...'!Názvy_tisku</vt:lpstr>
      <vt:lpstr>'2 - Nájezdový oblouk v ar...'!Názvy_tisku</vt:lpstr>
      <vt:lpstr>'Rekapitulace stavby'!Názvy_tisku</vt:lpstr>
      <vt:lpstr>'1 - Příjezdová komunikace...'!Oblast_tisku</vt:lpstr>
      <vt:lpstr>'2 - Nájezdový oblouk v ar...'!Oblast_tisku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Červenková Jana</cp:lastModifiedBy>
  <dcterms:created xsi:type="dcterms:W3CDTF">2019-09-16T05:33:08Z</dcterms:created>
  <dcterms:modified xsi:type="dcterms:W3CDTF">2019-09-16T07:44:30Z</dcterms:modified>
</cp:coreProperties>
</file>